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305"/>
  </bookViews>
  <sheets>
    <sheet name="Sheet1" sheetId="1" r:id="rId1"/>
  </sheets>
  <definedNames>
    <definedName name="_xlnm.Print_Area" localSheetId="0">Sheet1!$B$1:$U$375</definedName>
    <definedName name="_xlnm.Print_Titles" localSheetId="0">Sheet1!$A:$I,Sheet1!$1:$2</definedName>
    <definedName name="QB_COLUMN_59200" localSheetId="0" hidden="1">Sheet1!$M$2</definedName>
    <definedName name="QB_COLUMN_61210" localSheetId="0" hidden="1">Sheet1!$K$2</definedName>
    <definedName name="QB_DATA_0" localSheetId="0" hidden="1">Sheet1!$6:$6,Sheet1!#REF!,Sheet1!#REF!,Sheet1!$7:$7,Sheet1!$8:$8,Sheet1!$12:$12,Sheet1!$13:$13,Sheet1!$17:$17,Sheet1!$18:$18,Sheet1!$19:$19,Sheet1!$20:$20,Sheet1!$21:$21,Sheet1!$22:$22,Sheet1!$23:$23,Sheet1!$24:$24,Sheet1!$26:$26</definedName>
    <definedName name="QB_DATA_1" localSheetId="0" hidden="1">Sheet1!$27:$27,Sheet1!$28:$28,Sheet1!$29:$29,Sheet1!$30:$30,Sheet1!$31:$31,Sheet1!$32:$32,Sheet1!$33:$33,Sheet1!$36:$36,Sheet1!$37:$37,Sheet1!$38:$38,Sheet1!$39:$39,Sheet1!$40:$40,Sheet1!$41:$41,Sheet1!$42:$42,Sheet1!$44:$44,Sheet1!$47:$47</definedName>
    <definedName name="QB_DATA_10" localSheetId="0" hidden="1">Sheet1!$246:$246,Sheet1!$249:$249,Sheet1!$250:$250,Sheet1!$251:$251,Sheet1!$252:$252,Sheet1!$253:$253,Sheet1!$254:$254,Sheet1!$256:$256,Sheet1!$257:$257,Sheet1!$258:$258,Sheet1!$259:$259,Sheet1!$260:$260,Sheet1!$261:$261,Sheet1!$262:$262,Sheet1!$264:$264,Sheet1!$266:$266</definedName>
    <definedName name="QB_DATA_11" localSheetId="0" hidden="1">Sheet1!$267:$267,Sheet1!$269:$269,Sheet1!$270:$270,Sheet1!$272:$272,Sheet1!$273:$273,Sheet1!$274:$274,Sheet1!$275:$275,Sheet1!$276:$276,Sheet1!$277:$277,Sheet1!$278:$278,Sheet1!$279:$279,Sheet1!$280:$280,Sheet1!$281:$281,Sheet1!$282:$282,Sheet1!$283:$283,Sheet1!$284:$284</definedName>
    <definedName name="QB_DATA_12" localSheetId="0" hidden="1">Sheet1!$287:$287,Sheet1!$288:$288,Sheet1!$292:$292,Sheet1!$294:$294,Sheet1!$296:$296,Sheet1!$297:$297,Sheet1!$298:$298,Sheet1!$299:$299,Sheet1!$300:$300,Sheet1!$303:$303,Sheet1!$304:$304,Sheet1!$305:$305,Sheet1!$306:$306,Sheet1!$309:$309,Sheet1!#REF!,Sheet1!$310:$310</definedName>
    <definedName name="QB_DATA_13" localSheetId="0" hidden="1">Sheet1!$311:$311,Sheet1!$312:$312,Sheet1!$314:$314,Sheet1!$315:$315,Sheet1!$316:$316,Sheet1!$317:$317,Sheet1!$319:$319,Sheet1!$320:$320,Sheet1!$321:$321,Sheet1!$323:$323,Sheet1!$325:$325,Sheet1!$326:$326,Sheet1!$332:$332,Sheet1!$333:$333,Sheet1!$334:$334,Sheet1!$335:$335</definedName>
    <definedName name="QB_DATA_14" localSheetId="0" hidden="1">Sheet1!$336:$336,Sheet1!$337:$337,Sheet1!$338:$338,Sheet1!$342:$342,Sheet1!$343:$343,Sheet1!$346:$346,Sheet1!$347:$347,Sheet1!$348:$348,Sheet1!$352:$352,Sheet1!$353:$353,Sheet1!$354:$354,Sheet1!$355:$355,Sheet1!$356:$356,Sheet1!$360:$360,Sheet1!$361:$361,Sheet1!$365:$365</definedName>
    <definedName name="QB_DATA_15" localSheetId="0" hidden="1">Sheet1!$366:$366,Sheet1!$367:$367,Sheet1!$374:$374,Sheet1!$375:$375,Sheet1!$381:$381,Sheet1!$382:$382,Sheet1!$383:$383,Sheet1!$384:$384,Sheet1!$385:$385,Sheet1!$386:$386,Sheet1!$387:$387,Sheet1!$388:$388</definedName>
    <definedName name="QB_DATA_2" localSheetId="0" hidden="1">Sheet1!$48:$48,Sheet1!$50:$50,Sheet1!$52:$52,Sheet1!$53:$53,Sheet1!$54:$54,Sheet1!$56:$56,Sheet1!$57:$57,Sheet1!$58:$58,Sheet1!$59:$59,Sheet1!$60:$60,Sheet1!$61:$61,Sheet1!$62:$62,Sheet1!$66:$66,Sheet1!$67:$67,Sheet1!$68:$68,Sheet1!$70:$70</definedName>
    <definedName name="QB_DATA_3" localSheetId="0" hidden="1">Sheet1!$71:$71,Sheet1!$72:$72,Sheet1!$73:$73,Sheet1!$74:$74,Sheet1!$75:$75,Sheet1!$76:$76,Sheet1!$77:$77,Sheet1!$78:$78,Sheet1!$79:$79,Sheet1!$82:$82,Sheet1!$83:$83,Sheet1!$92:$92,Sheet1!$93:$93,Sheet1!$95:$95,Sheet1!$96:$96,Sheet1!$97:$97</definedName>
    <definedName name="QB_DATA_4" localSheetId="0" hidden="1">Sheet1!$98:$98,Sheet1!$100:$100,Sheet1!$101:$101,Sheet1!$103:$103,Sheet1!$104:$104,Sheet1!$105:$105,Sheet1!$106:$106,Sheet1!$107:$107,Sheet1!$108:$108,Sheet1!$110:$110,Sheet1!$111:$111,Sheet1!$114:$114,Sheet1!$115:$115,Sheet1!$117:$117,Sheet1!$118:$118,Sheet1!$119:$119</definedName>
    <definedName name="QB_DATA_5" localSheetId="0" hidden="1">Sheet1!$120:$120,Sheet1!$121:$121,Sheet1!$123:$123,Sheet1!$124:$124,Sheet1!$125:$125,Sheet1!$126:$126,Sheet1!$127:$127,Sheet1!$130:$130,Sheet1!$131:$131,Sheet1!$133:$133,Sheet1!$134:$134,Sheet1!$136:$136,Sheet1!$137:$137,Sheet1!$139:$139,Sheet1!#REF!,Sheet1!#REF!</definedName>
    <definedName name="QB_DATA_6" localSheetId="0" hidden="1">Sheet1!#REF!,Sheet1!$152:$152,Sheet1!$153:$153,Sheet1!$154:$154,Sheet1!$155:$155,Sheet1!$156:$156,Sheet1!$157:$157,Sheet1!$158:$158,Sheet1!$159:$159,Sheet1!$160:$160,Sheet1!$161:$161,Sheet1!$162:$162,Sheet1!$163:$163,Sheet1!$164:$164,Sheet1!$166:$166,Sheet1!$168:$168</definedName>
    <definedName name="QB_DATA_7" localSheetId="0" hidden="1">Sheet1!$169:$169,Sheet1!$170:$170,Sheet1!$171:$171,Sheet1!$172:$172,Sheet1!$175:$175,Sheet1!$176:$176,Sheet1!$177:$177,Sheet1!$178:$178,Sheet1!$181:$181,Sheet1!$182:$182,Sheet1!$183:$183,Sheet1!$184:$184,Sheet1!$185:$185,Sheet1!$186:$186,Sheet1!$189:$189,Sheet1!$190:$190</definedName>
    <definedName name="QB_DATA_8" localSheetId="0" hidden="1">Sheet1!$191:$191,Sheet1!$194:$194,Sheet1!$195:$195,Sheet1!$196:$196,Sheet1!$197:$197,Sheet1!$198:$198,Sheet1!$201:$201,Sheet1!$202:$202,Sheet1!$204:$204,Sheet1!$209:$209,Sheet1!$210:$210,Sheet1!$211:$211,Sheet1!$213:$213,Sheet1!$215:$215,Sheet1!$216:$216,Sheet1!$217:$217</definedName>
    <definedName name="QB_DATA_9" localSheetId="0" hidden="1">Sheet1!$221:$221,Sheet1!$222:$222,Sheet1!$224:$224,Sheet1!$228:$228,Sheet1!$229:$229,Sheet1!$230:$230,Sheet1!$231:$231,Sheet1!$232:$232,Sheet1!$233:$233,Sheet1!$235:$235,Sheet1!$238:$238,Sheet1!$241:$241,Sheet1!$242:$242,Sheet1!$243:$243,Sheet1!$244:$244,Sheet1!$245:$245</definedName>
    <definedName name="QB_FORMULA_0" localSheetId="0" hidden="1">Sheet1!$M$10,Sheet1!$K$10,Sheet1!$M$13,Sheet1!$K$13,Sheet1!$M$33,Sheet1!$K$33,Sheet1!$M$43,Sheet1!$K$43,Sheet1!#REF!,Sheet1!#REF!,Sheet1!$M$63,Sheet1!$K$63,Sheet1!$M$81,Sheet1!$K$81,Sheet1!$M$86,Sheet1!$K$86</definedName>
    <definedName name="QB_FORMULA_1" localSheetId="0" hidden="1">Sheet1!$M$92,Sheet1!$K$92,Sheet1!$M$93,Sheet1!$K$93,Sheet1!#REF!,Sheet1!#REF!,Sheet1!$M$110,Sheet1!$K$110,Sheet1!$M$122,Sheet1!$K$122,Sheet1!$M$127,Sheet1!$K$127,Sheet1!$M$133,Sheet1!$K$133,Sheet1!$M$139,Sheet1!$K$139</definedName>
    <definedName name="QB_FORMULA_2" localSheetId="0" hidden="1">Sheet1!$M$140,Sheet1!$K$140,Sheet1!$M$163,Sheet1!$K$163,Sheet1!$M$171,Sheet1!$K$171,Sheet1!$M$177,Sheet1!$K$177,Sheet1!$M$185,Sheet1!$K$185,Sheet1!$M$190,Sheet1!$K$190,Sheet1!$M$197,Sheet1!$K$197,Sheet1!$M$201,Sheet1!$K$201</definedName>
    <definedName name="QB_FORMULA_3" localSheetId="0" hidden="1">Sheet1!$M$203,Sheet1!$K$203,Sheet1!$M$210,Sheet1!$K$210,Sheet1!$M$216,Sheet1!$K$216,Sheet1!$M$221,Sheet1!$K$221,Sheet1!$M$223,Sheet1!$K$223,Sheet1!$M$224,Sheet1!$K$224,Sheet1!$M$233,Sheet1!$K$233,Sheet1!$M$235,Sheet1!$K$235</definedName>
    <definedName name="QB_FORMULA_4" localSheetId="0" hidden="1">Sheet1!$M$256,Sheet1!$K$256,Sheet1!$M$267,Sheet1!$K$267,Sheet1!#REF!,Sheet1!#REF!,Sheet1!$M$286,Sheet1!$K$286,Sheet1!$M$292,Sheet1!$K$292,Sheet1!$M$302,Sheet1!$K$302,Sheet1!$M$308,Sheet1!$K$308,Sheet1!$M$319,Sheet1!$K$319</definedName>
    <definedName name="QB_FORMULA_5" localSheetId="0" hidden="1">Sheet1!$M$325,Sheet1!$K$325,Sheet1!$M$330,Sheet1!$K$330,Sheet1!$M$331,Sheet1!$K$331,Sheet1!$M$342,Sheet1!$K$342,Sheet1!#REF!,Sheet1!#REF!,Sheet1!$M$346,Sheet1!$K$346,Sheet1!$M$352,Sheet1!$K$352,Sheet1!$M$353,Sheet1!$K$353</definedName>
    <definedName name="QB_FORMULA_6" localSheetId="0" hidden="1">Sheet1!$M$361,Sheet1!$K$361,Sheet1!$M$366,Sheet1!$K$366,Sheet1!#REF!,Sheet1!#REF!,Sheet1!$M$374,Sheet1!$K$374,Sheet1!$M$375,Sheet1!$K$375,Sheet1!#REF!,Sheet1!#REF!,Sheet1!#REF!,Sheet1!#REF!,Sheet1!#REF!,Sheet1!#REF!</definedName>
    <definedName name="QB_FORMULA_7" localSheetId="0" hidden="1">Sheet1!#REF!,Sheet1!#REF!</definedName>
    <definedName name="QB_ROW_100250" localSheetId="0" hidden="1">Sheet1!$F$66</definedName>
    <definedName name="QB_ROW_101250" localSheetId="0" hidden="1">Sheet1!$F$67</definedName>
    <definedName name="QB_ROW_104250" localSheetId="0" hidden="1">Sheet1!$F$70</definedName>
    <definedName name="QB_ROW_105250" localSheetId="0" hidden="1">Sheet1!$F$71</definedName>
    <definedName name="QB_ROW_106250" localSheetId="0" hidden="1">Sheet1!$F$72</definedName>
    <definedName name="QB_ROW_107250" localSheetId="0" hidden="1">Sheet1!$F$73</definedName>
    <definedName name="QB_ROW_108250" localSheetId="0" hidden="1">Sheet1!$F$75</definedName>
    <definedName name="QB_ROW_109250" localSheetId="0" hidden="1">Sheet1!$F$76</definedName>
    <definedName name="QB_ROW_110250" localSheetId="0" hidden="1">Sheet1!$F$79</definedName>
    <definedName name="QB_ROW_11050" localSheetId="0" hidden="1">Sheet1!$F$272</definedName>
    <definedName name="QB_ROW_111250" localSheetId="0" hidden="1">Sheet1!$F$80</definedName>
    <definedName name="QB_ROW_11260" localSheetId="0" hidden="1">Sheet1!#REF!</definedName>
    <definedName name="QB_ROW_11350" localSheetId="0" hidden="1">Sheet1!#REF!</definedName>
    <definedName name="QB_ROW_114240" localSheetId="0" hidden="1">Sheet1!#REF!</definedName>
    <definedName name="QB_ROW_115250" localSheetId="0" hidden="1">Sheet1!$F$85</definedName>
    <definedName name="QB_ROW_116250" localSheetId="0" hidden="1">Sheet1!$F$97</definedName>
    <definedName name="QB_ROW_117250" localSheetId="0" hidden="1">Sheet1!$F$98</definedName>
    <definedName name="QB_ROW_119250" localSheetId="0" hidden="1">Sheet1!$F$99</definedName>
    <definedName name="QB_ROW_120250" localSheetId="0" hidden="1">Sheet1!$F$101</definedName>
    <definedName name="QB_ROW_121250" localSheetId="0" hidden="1">Sheet1!$F$104</definedName>
    <definedName name="QB_ROW_122050" localSheetId="0" hidden="1">Sheet1!$F$107</definedName>
    <definedName name="QB_ROW_122260" localSheetId="0" hidden="1">Sheet1!$G$109</definedName>
    <definedName name="QB_ROW_122350" localSheetId="0" hidden="1">Sheet1!$F$110</definedName>
    <definedName name="QB_ROW_12250" localSheetId="0" hidden="1">Sheet1!$F$278</definedName>
    <definedName name="QB_ROW_123250" localSheetId="0" hidden="1">Sheet1!$F$105</definedName>
    <definedName name="QB_ROW_1240" localSheetId="0" hidden="1">Sheet1!#REF!</definedName>
    <definedName name="QB_ROW_124250" localSheetId="0" hidden="1">Sheet1!$F$112</definedName>
    <definedName name="QB_ROW_125250" localSheetId="0" hidden="1">Sheet1!$F$113</definedName>
    <definedName name="QB_ROW_126250" localSheetId="0" hidden="1">Sheet1!$F$115</definedName>
    <definedName name="QB_ROW_127260" localSheetId="0" hidden="1">Sheet1!$G$136</definedName>
    <definedName name="QB_ROW_129050" localSheetId="0" hidden="1">Sheet1!$F$116</definedName>
    <definedName name="QB_ROW_129260" localSheetId="0" hidden="1">Sheet1!$G$121</definedName>
    <definedName name="QB_ROW_129350" localSheetId="0" hidden="1">Sheet1!$F$122</definedName>
    <definedName name="QB_ROW_130050" localSheetId="0" hidden="1">Sheet1!$F$123</definedName>
    <definedName name="QB_ROW_130260" localSheetId="0" hidden="1">Sheet1!$G$126</definedName>
    <definedName name="QB_ROW_130350" localSheetId="0" hidden="1">Sheet1!$F$127</definedName>
    <definedName name="QB_ROW_131250" localSheetId="0" hidden="1">Sheet1!$F$128</definedName>
    <definedName name="QB_ROW_132250" localSheetId="0" hidden="1">Sheet1!$F$129</definedName>
    <definedName name="QB_ROW_13260" localSheetId="0" hidden="1">Sheet1!$G$296</definedName>
    <definedName name="QB_ROW_133050" localSheetId="0" hidden="1">Sheet1!$F$130</definedName>
    <definedName name="QB_ROW_133260" localSheetId="0" hidden="1">Sheet1!$G$132</definedName>
    <definedName name="QB_ROW_133350" localSheetId="0" hidden="1">Sheet1!$F$133</definedName>
    <definedName name="QB_ROW_134260" localSheetId="0" hidden="1">Sheet1!$F$106</definedName>
    <definedName name="QB_ROW_135260" localSheetId="0" hidden="1">Sheet1!$G$137</definedName>
    <definedName name="QB_ROW_136250" localSheetId="0" hidden="1">Sheet1!$F$134</definedName>
    <definedName name="QB_ROW_137260" localSheetId="0" hidden="1">Sheet1!$G$226</definedName>
    <definedName name="QB_ROW_138260" localSheetId="0" hidden="1">Sheet1!$G$227</definedName>
    <definedName name="QB_ROW_139050" localSheetId="0" hidden="1">Sheet1!$F$142</definedName>
    <definedName name="QB_ROW_139350" localSheetId="0" hidden="1">Sheet1!$F$224</definedName>
    <definedName name="QB_ROW_14260" localSheetId="0" hidden="1">Sheet1!$G$304</definedName>
    <definedName name="QB_ROW_144250" localSheetId="0" hidden="1">Sheet1!$F$237</definedName>
    <definedName name="QB_ROW_145250" localSheetId="0" hidden="1">Sheet1!$F$241</definedName>
    <definedName name="QB_ROW_146250" localSheetId="0" hidden="1">Sheet1!$F$242</definedName>
    <definedName name="QB_ROW_147250" localSheetId="0" hidden="1">Sheet1!$F$243</definedName>
    <definedName name="QB_ROW_148050" localSheetId="0" hidden="1">Sheet1!$F$246</definedName>
    <definedName name="QB_ROW_148260" localSheetId="0" hidden="1">Sheet1!$G$255</definedName>
    <definedName name="QB_ROW_148350" localSheetId="0" hidden="1">Sheet1!$F$256</definedName>
    <definedName name="QB_ROW_149250" localSheetId="0" hidden="1">Sheet1!$F$257</definedName>
    <definedName name="QB_ROW_150250" localSheetId="0" hidden="1">Sheet1!$F$258</definedName>
    <definedName name="QB_ROW_151250" localSheetId="0" hidden="1">Sheet1!$F$259</definedName>
    <definedName name="QB_ROW_152250" localSheetId="0" hidden="1">Sheet1!$F$266</definedName>
    <definedName name="QB_ROW_15260" localSheetId="0" hidden="1">Sheet1!$G$312</definedName>
    <definedName name="QB_ROW_153250" localSheetId="0" hidden="1">Sheet1!$F$270</definedName>
    <definedName name="QB_ROW_155250" localSheetId="0" hidden="1">Sheet1!$F$289</definedName>
    <definedName name="QB_ROW_156050" localSheetId="0" hidden="1">Sheet1!$F$294</definedName>
    <definedName name="QB_ROW_156260" localSheetId="0" hidden="1">Sheet1!$G$301</definedName>
    <definedName name="QB_ROW_156350" localSheetId="0" hidden="1">Sheet1!$F$302</definedName>
    <definedName name="QB_ROW_157050" localSheetId="0" hidden="1">Sheet1!$F$303</definedName>
    <definedName name="QB_ROW_157260" localSheetId="0" hidden="1">Sheet1!$G$307</definedName>
    <definedName name="QB_ROW_157350" localSheetId="0" hidden="1">Sheet1!$F$308</definedName>
    <definedName name="QB_ROW_158260" localSheetId="0" hidden="1">Sheet1!$G$310</definedName>
    <definedName name="QB_ROW_159050" localSheetId="0" hidden="1">Sheet1!$F$320</definedName>
    <definedName name="QB_ROW_159350" localSheetId="0" hidden="1">Sheet1!$F$325</definedName>
    <definedName name="QB_ROW_160260" localSheetId="0" hidden="1">Sheet1!$G$348</definedName>
    <definedName name="QB_ROW_161260" localSheetId="0" hidden="1">Sheet1!$G$350</definedName>
    <definedName name="QB_ROW_162260" localSheetId="0" hidden="1">Sheet1!$G$351</definedName>
    <definedName name="QB_ROW_163060" localSheetId="0" hidden="1">Sheet1!$G$334</definedName>
    <definedName name="QB_ROW_163270" localSheetId="0" hidden="1">Sheet1!$H$341</definedName>
    <definedName name="QB_ROW_163360" localSheetId="0" hidden="1">Sheet1!$G$342</definedName>
    <definedName name="QB_ROW_164260" localSheetId="0" hidden="1">Sheet1!$G$345</definedName>
    <definedName name="QB_ROW_165250" localSheetId="0" hidden="1">Sheet1!$F$364</definedName>
    <definedName name="QB_ROW_166250" localSheetId="0" hidden="1">Sheet1!$F$365</definedName>
    <definedName name="QB_ROW_168250" localSheetId="0" hidden="1">Sheet1!#REF!</definedName>
    <definedName name="QB_ROW_169050" localSheetId="0" hidden="1">Sheet1!$F$327</definedName>
    <definedName name="QB_ROW_169260" localSheetId="0" hidden="1">Sheet1!$G$329</definedName>
    <definedName name="QB_ROW_169350" localSheetId="0" hidden="1">Sheet1!$F$330</definedName>
    <definedName name="QB_ROW_173260" localSheetId="0" hidden="1">Sheet1!$G$119</definedName>
    <definedName name="QB_ROW_174260" localSheetId="0" hidden="1">Sheet1!$G$306</definedName>
    <definedName name="QB_ROW_176260" localSheetId="0" hidden="1">Sheet1!$G$108</definedName>
    <definedName name="QB_ROW_180260" localSheetId="0" hidden="1">Sheet1!$G$299</definedName>
    <definedName name="QB_ROW_181260" localSheetId="0" hidden="1">Sheet1!$G$131</definedName>
    <definedName name="QB_ROW_182250" localSheetId="0" hidden="1">Sheet1!$F$284</definedName>
    <definedName name="QB_ROW_18301" localSheetId="0" hidden="1">Sheet1!#REF!</definedName>
    <definedName name="QB_ROW_183250" localSheetId="0" hidden="1">Sheet1!$F$277</definedName>
    <definedName name="QB_ROW_184260" localSheetId="0" hidden="1">Sheet1!$G$321</definedName>
    <definedName name="QB_ROW_185260" localSheetId="0" hidden="1">Sheet1!$G$311</definedName>
    <definedName name="QB_ROW_186250" localSheetId="0" hidden="1">Sheet1!$F$271</definedName>
    <definedName name="QB_ROW_188260" localSheetId="0" hidden="1">Sheet1!#REF!</definedName>
    <definedName name="QB_ROW_189260" localSheetId="0" hidden="1">Sheet1!$G$229</definedName>
    <definedName name="QB_ROW_19011" localSheetId="0" hidden="1">Sheet1!$B$3</definedName>
    <definedName name="QB_ROW_190250" localSheetId="0" hidden="1">Sheet1!$F$281</definedName>
    <definedName name="QB_ROW_191250" localSheetId="0" hidden="1">Sheet1!$F$114</definedName>
    <definedName name="QB_ROW_192250" localSheetId="0" hidden="1">Sheet1!$F$285</definedName>
    <definedName name="QB_ROW_19240" localSheetId="0" hidden="1">Sheet1!#REF!</definedName>
    <definedName name="QB_ROW_19311" localSheetId="0" hidden="1">Sheet1!$B$375</definedName>
    <definedName name="QB_ROW_193260" localSheetId="0" hidden="1">Sheet1!$G$316</definedName>
    <definedName name="QB_ROW_195250" localSheetId="0" hidden="1">Sheet1!$F$103</definedName>
    <definedName name="QB_ROW_196250" localSheetId="0" hidden="1">Sheet1!$F$282</definedName>
    <definedName name="QB_ROW_197250" localSheetId="0" hidden="1">Sheet1!$F$275</definedName>
    <definedName name="QB_ROW_198260" localSheetId="0" hidden="1">Sheet1!$G$300</definedName>
    <definedName name="QB_ROW_199260" localSheetId="0" hidden="1">Sheet1!$G$230</definedName>
    <definedName name="QB_ROW_200250" localSheetId="0" hidden="1">Sheet1!$F$261</definedName>
    <definedName name="QB_ROW_20031" localSheetId="0" hidden="1">Sheet1!$D$4</definedName>
    <definedName name="QB_ROW_201260" localSheetId="0" hidden="1">Sheet1!$G$323</definedName>
    <definedName name="QB_ROW_203050" localSheetId="0" hidden="1">Sheet1!#REF!</definedName>
    <definedName name="QB_ROW_20331" localSheetId="0" hidden="1">Sheet1!$D$92</definedName>
    <definedName name="QB_ROW_203350" localSheetId="0" hidden="1">Sheet1!#REF!</definedName>
    <definedName name="QB_ROW_204040" localSheetId="0" hidden="1">Sheet1!$E$141</definedName>
    <definedName name="QB_ROW_204250" localSheetId="0" hidden="1">Sheet1!$F$234</definedName>
    <definedName name="QB_ROW_204340" localSheetId="0" hidden="1">Sheet1!$E$235</definedName>
    <definedName name="QB_ROW_205040" localSheetId="0" hidden="1">Sheet1!$E$236</definedName>
    <definedName name="QB_ROW_205340" localSheetId="0" hidden="1">Sheet1!$E$267</definedName>
    <definedName name="QB_ROW_206040" localSheetId="0" hidden="1">Sheet1!$E$269</definedName>
    <definedName name="QB_ROW_206250" localSheetId="0" hidden="1">Sheet1!#REF!</definedName>
    <definedName name="QB_ROW_206340" localSheetId="0" hidden="1">Sheet1!$E$286</definedName>
    <definedName name="QB_ROW_207040" localSheetId="0" hidden="1">Sheet1!$E$287</definedName>
    <definedName name="QB_ROW_207340" localSheetId="0" hidden="1">Sheet1!$E$292</definedName>
    <definedName name="QB_ROW_208040" localSheetId="0" hidden="1">Sheet1!$E$293</definedName>
    <definedName name="QB_ROW_208340" localSheetId="0" hidden="1">Sheet1!$E$331</definedName>
    <definedName name="QB_ROW_209040" localSheetId="0" hidden="1">Sheet1!$E$332</definedName>
    <definedName name="QB_ROW_209340" localSheetId="0" hidden="1">Sheet1!$E$353</definedName>
    <definedName name="QB_ROW_210040" localSheetId="0" hidden="1">Sheet1!$E$362</definedName>
    <definedName name="QB_ROW_21031" localSheetId="0" hidden="1">Sheet1!$D$95</definedName>
    <definedName name="QB_ROW_210340" localSheetId="0" hidden="1">Sheet1!$E$366</definedName>
    <definedName name="QB_ROW_211040" localSheetId="0" hidden="1">Sheet1!$E$367</definedName>
    <definedName name="QB_ROW_211340" localSheetId="0" hidden="1">Sheet1!#REF!</definedName>
    <definedName name="QB_ROW_212250" localSheetId="0" hidden="1">Sheet1!$F$280</definedName>
    <definedName name="QB_ROW_21331" localSheetId="0" hidden="1">Sheet1!$D$374</definedName>
    <definedName name="QB_ROW_215260" localSheetId="0" hidden="1">Sheet1!$G$124</definedName>
    <definedName name="QB_ROW_217050" localSheetId="0" hidden="1">Sheet1!$F$135</definedName>
    <definedName name="QB_ROW_217260" localSheetId="0" hidden="1">Sheet1!$G$138</definedName>
    <definedName name="QB_ROW_217350" localSheetId="0" hidden="1">Sheet1!$F$139</definedName>
    <definedName name="QB_ROW_22011" localSheetId="0" hidden="1">Sheet1!#REF!</definedName>
    <definedName name="QB_ROW_221250" localSheetId="0" hidden="1">Sheet1!#REF!</definedName>
    <definedName name="QB_ROW_22250" localSheetId="0" hidden="1">Sheet1!$F$238</definedName>
    <definedName name="QB_ROW_22311" localSheetId="0" hidden="1">Sheet1!#REF!</definedName>
    <definedName name="QB_ROW_223260" localSheetId="0" hidden="1">Sheet1!$G$317</definedName>
    <definedName name="QB_ROW_225260" localSheetId="0" hidden="1">Sheet1!$G$322</definedName>
    <definedName name="QB_ROW_226250" localSheetId="0" hidden="1">Sheet1!$F$74</definedName>
    <definedName name="QB_ROW_229250" localSheetId="0" hidden="1">Sheet1!$F$244</definedName>
    <definedName name="QB_ROW_23021" localSheetId="0" hidden="1">Sheet1!#REF!</definedName>
    <definedName name="QB_ROW_230260" localSheetId="0" hidden="1">Sheet1!$G$298</definedName>
    <definedName name="QB_ROW_231250" localSheetId="0" hidden="1">Sheet1!$F$283</definedName>
    <definedName name="QB_ROW_232250" localSheetId="0" hidden="1">Sheet1!$F$276</definedName>
    <definedName name="QB_ROW_23321" localSheetId="0" hidden="1">Sheet1!#REF!</definedName>
    <definedName name="QB_ROW_233260" localSheetId="0" hidden="1">Sheet1!$G$232</definedName>
    <definedName name="QB_ROW_234260" localSheetId="0" hidden="1">Sheet1!$G$314</definedName>
    <definedName name="QB_ROW_235250" localSheetId="0" hidden="1">Sheet1!$F$326</definedName>
    <definedName name="QB_ROW_236250" localSheetId="0" hidden="1">Sheet1!$F$18</definedName>
    <definedName name="QB_ROW_238250" localSheetId="0" hidden="1">Sheet1!$F$279</definedName>
    <definedName name="QB_ROW_24040" localSheetId="0" hidden="1">Sheet1!$E$5</definedName>
    <definedName name="QB_ROW_241260" localSheetId="0" hidden="1">Sheet1!$F$273</definedName>
    <definedName name="QB_ROW_24340" localSheetId="0" hidden="1">Sheet1!$E$10</definedName>
    <definedName name="QB_ROW_251260" localSheetId="0" hidden="1">Sheet1!$G$344</definedName>
    <definedName name="QB_ROW_253240" localSheetId="0" hidden="1">Sheet1!#REF!</definedName>
    <definedName name="QB_ROW_255250" localSheetId="0" hidden="1">Sheet1!$F$28</definedName>
    <definedName name="QB_ROW_258270" localSheetId="0" hidden="1">Sheet1!$H$335</definedName>
    <definedName name="QB_ROW_259270" localSheetId="0" hidden="1">Sheet1!$H$336</definedName>
    <definedName name="QB_ROW_260250" localSheetId="0" hidden="1">Sheet1!#REF!</definedName>
    <definedName name="QB_ROW_262250" localSheetId="0" hidden="1">Sheet1!$F$77</definedName>
    <definedName name="QB_ROW_263250" localSheetId="0" hidden="1">Sheet1!$F$78</definedName>
    <definedName name="QB_ROW_264250" localSheetId="0" hidden="1">Sheet1!$F$21</definedName>
    <definedName name="QB_ROW_267260" localSheetId="0" hidden="1">Sheet1!$G$117</definedName>
    <definedName name="QB_ROW_270250" localSheetId="0" hidden="1">Sheet1!$F$265</definedName>
    <definedName name="QB_ROW_271260" localSheetId="0" hidden="1">Sheet1!#REF!</definedName>
    <definedName name="QB_ROW_272260" localSheetId="0" hidden="1">Sheet1!#REF!</definedName>
    <definedName name="QB_ROW_273050" localSheetId="0" hidden="1">Sheet1!$F$309</definedName>
    <definedName name="QB_ROW_273350" localSheetId="0" hidden="1">Sheet1!$F$319</definedName>
    <definedName name="QB_ROW_274350" localSheetId="0" hidden="1">Sheet1!$F$100</definedName>
    <definedName name="QB_ROW_275250" localSheetId="0" hidden="1">Sheet1!$F$111</definedName>
    <definedName name="QB_ROW_302050" localSheetId="0" hidden="1">Sheet1!$F$225</definedName>
    <definedName name="QB_ROW_302350" localSheetId="0" hidden="1">Sheet1!$F$233</definedName>
    <definedName name="QB_ROW_319250" localSheetId="0" hidden="1">Sheet1!$F$41</definedName>
    <definedName name="QB_ROW_3250" localSheetId="0" hidden="1">Sheet1!$F$6</definedName>
    <definedName name="QB_ROW_325260" localSheetId="0" hidden="1">Sheet1!$G$120</definedName>
    <definedName name="QB_ROW_326260" localSheetId="0" hidden="1">Sheet1!$G$118</definedName>
    <definedName name="QB_ROW_389260" localSheetId="0" hidden="1">Sheet1!$G$228</definedName>
    <definedName name="QB_ROW_390070" localSheetId="0" hidden="1">Sheet1!$H$172</definedName>
    <definedName name="QB_ROW_390280" localSheetId="0" hidden="1">Sheet1!$I$176</definedName>
    <definedName name="QB_ROW_390370" localSheetId="0" hidden="1">Sheet1!$H$177</definedName>
    <definedName name="QB_ROW_391070" localSheetId="0" hidden="1">Sheet1!$H$178</definedName>
    <definedName name="QB_ROW_391280" localSheetId="0" hidden="1">Sheet1!$I$184</definedName>
    <definedName name="QB_ROW_391370" localSheetId="0" hidden="1">Sheet1!$H$185</definedName>
    <definedName name="QB_ROW_392060" localSheetId="0" hidden="1">Sheet1!$G$204</definedName>
    <definedName name="QB_ROW_392270" localSheetId="0" hidden="1">Sheet1!$H$222</definedName>
    <definedName name="QB_ROW_392360" localSheetId="0" hidden="1">Sheet1!$G$223</definedName>
    <definedName name="QB_ROW_393070" localSheetId="0" hidden="1">Sheet1!$H$165</definedName>
    <definedName name="QB_ROW_393280" localSheetId="0" hidden="1">Sheet1!$I$170</definedName>
    <definedName name="QB_ROW_393370" localSheetId="0" hidden="1">Sheet1!$H$171</definedName>
    <definedName name="QB_ROW_394270" localSheetId="0" hidden="1">Sheet1!$H$164</definedName>
    <definedName name="QB_ROW_395270" localSheetId="0" hidden="1">Sheet1!$H$211</definedName>
    <definedName name="QB_ROW_396070" localSheetId="0" hidden="1">Sheet1!$H$198</definedName>
    <definedName name="QB_ROW_396280" localSheetId="0" hidden="1">Sheet1!$I$200</definedName>
    <definedName name="QB_ROW_396370" localSheetId="0" hidden="1">Sheet1!$H$201</definedName>
    <definedName name="QB_ROW_398280" localSheetId="0" hidden="1">Sheet1!$I$158</definedName>
    <definedName name="QB_ROW_399280" localSheetId="0" hidden="1">Sheet1!$I$157</definedName>
    <definedName name="QB_ROW_400280" localSheetId="0" hidden="1">Sheet1!$I$155</definedName>
    <definedName name="QB_ROW_401280" localSheetId="0" hidden="1">Sheet1!$I$180</definedName>
    <definedName name="QB_ROW_402070" localSheetId="0" hidden="1">Sheet1!$H$191</definedName>
    <definedName name="QB_ROW_402280" localSheetId="0" hidden="1">Sheet1!$I$196</definedName>
    <definedName name="QB_ROW_402370" localSheetId="0" hidden="1">Sheet1!$H$197</definedName>
    <definedName name="QB_ROW_403280" localSheetId="0" hidden="1">Sheet1!$I$192</definedName>
    <definedName name="QB_ROW_404280" localSheetId="0" hidden="1">Sheet1!$I$194</definedName>
    <definedName name="QB_ROW_405280" localSheetId="0" hidden="1">Sheet1!$I$187</definedName>
    <definedName name="QB_ROW_406240" localSheetId="0" hidden="1">Sheet1!#REF!</definedName>
    <definedName name="QB_ROW_407240" localSheetId="0" hidden="1">Sheet1!#REF!</definedName>
    <definedName name="QB_ROW_408240" localSheetId="0" hidden="1">Sheet1!#REF!</definedName>
    <definedName name="QB_ROW_409240" localSheetId="0" hidden="1">Sheet1!#REF!</definedName>
    <definedName name="QB_ROW_410280" localSheetId="0" hidden="1">Sheet1!$I$207</definedName>
    <definedName name="QB_ROW_411280" localSheetId="0" hidden="1">Sheet1!$I$208</definedName>
    <definedName name="QB_ROW_414280" localSheetId="0" hidden="1">Sheet1!$I$218</definedName>
    <definedName name="QB_ROW_415280" localSheetId="0" hidden="1">Sheet1!$I$219</definedName>
    <definedName name="QB_ROW_416280" localSheetId="0" hidden="1">Sheet1!$I$188</definedName>
    <definedName name="QB_ROW_417280" localSheetId="0" hidden="1">Sheet1!$I$156</definedName>
    <definedName name="QB_ROW_419280" localSheetId="0" hidden="1">Sheet1!$I$193</definedName>
    <definedName name="QB_ROW_420070" localSheetId="0" hidden="1">Sheet1!$H$186</definedName>
    <definedName name="QB_ROW_420280" localSheetId="0" hidden="1">Sheet1!$I$189</definedName>
    <definedName name="QB_ROW_420370" localSheetId="0" hidden="1">Sheet1!$H$190</definedName>
    <definedName name="QB_ROW_421280" localSheetId="0" hidden="1">Sheet1!$I$150</definedName>
    <definedName name="QB_ROW_422280" localSheetId="0" hidden="1">Sheet1!$I$151</definedName>
    <definedName name="QB_ROW_423280" localSheetId="0" hidden="1">Sheet1!$I$154</definedName>
    <definedName name="QB_ROW_424280" localSheetId="0" hidden="1">Sheet1!$I$167</definedName>
    <definedName name="QB_ROW_425280" localSheetId="0" hidden="1">Sheet1!$I$168</definedName>
    <definedName name="QB_ROW_426280" localSheetId="0" hidden="1">Sheet1!$I$181</definedName>
    <definedName name="QB_ROW_427280" localSheetId="0" hidden="1">Sheet1!$I$166</definedName>
    <definedName name="QB_ROW_428280" localSheetId="0" hidden="1">Sheet1!$I$179</definedName>
    <definedName name="QB_ROW_429280" localSheetId="0" hidden="1">Sheet1!$I$160</definedName>
    <definedName name="QB_ROW_430280" localSheetId="0" hidden="1">Sheet1!$I$199</definedName>
    <definedName name="QB_ROW_431280" localSheetId="0" hidden="1">Sheet1!$I$174</definedName>
    <definedName name="QB_ROW_432280" localSheetId="0" hidden="1">Sheet1!$I$175</definedName>
    <definedName name="QB_ROW_433280" localSheetId="0" hidden="1">Sheet1!$I$173</definedName>
    <definedName name="QB_ROW_436070" localSheetId="0" hidden="1">Sheet1!$H$212</definedName>
    <definedName name="QB_ROW_436280" localSheetId="0" hidden="1">Sheet1!$I$215</definedName>
    <definedName name="QB_ROW_436370" localSheetId="0" hidden="1">Sheet1!$H$216</definedName>
    <definedName name="QB_ROW_437280" localSheetId="0" hidden="1">Sheet1!$I$214</definedName>
    <definedName name="QB_ROW_439280" localSheetId="0" hidden="1">Sheet1!$I$213</definedName>
    <definedName name="QB_ROW_441070" localSheetId="0" hidden="1">Sheet1!$H$217</definedName>
    <definedName name="QB_ROW_441370" localSheetId="0" hidden="1">Sheet1!$H$221</definedName>
    <definedName name="QB_ROW_442070" localSheetId="0" hidden="1">Sheet1!$H$205</definedName>
    <definedName name="QB_ROW_442370" localSheetId="0" hidden="1">Sheet1!$H$210</definedName>
    <definedName name="QB_ROW_443070" localSheetId="0" hidden="1">Sheet1!$H$149</definedName>
    <definedName name="QB_ROW_443280" localSheetId="0" hidden="1">Sheet1!$I$162</definedName>
    <definedName name="QB_ROW_443370" localSheetId="0" hidden="1">Sheet1!$H$163</definedName>
    <definedName name="QB_ROW_444280" localSheetId="0" hidden="1">Sheet1!$I$182</definedName>
    <definedName name="QB_ROW_446060" localSheetId="0" hidden="1">Sheet1!$G$143</definedName>
    <definedName name="QB_ROW_446270" localSheetId="0" hidden="1">Sheet1!$H$202</definedName>
    <definedName name="QB_ROW_446360" localSheetId="0" hidden="1">Sheet1!$G$203</definedName>
    <definedName name="QB_ROW_449280" localSheetId="0" hidden="1">Sheet1!$I$206</definedName>
    <definedName name="QB_ROW_450240" localSheetId="0" hidden="1">Sheet1!#REF!</definedName>
    <definedName name="QB_ROW_451240" localSheetId="0" hidden="1">Sheet1!#REF!</definedName>
    <definedName name="QB_ROW_452280" localSheetId="0" hidden="1">Sheet1!$I$183</definedName>
    <definedName name="QB_ROW_453280" localSheetId="0" hidden="1">Sheet1!$I$195</definedName>
    <definedName name="QB_ROW_454280" localSheetId="0" hidden="1">Sheet1!$I$169</definedName>
    <definedName name="QB_ROW_455040" localSheetId="0" hidden="1">Sheet1!$E$11</definedName>
    <definedName name="QB_ROW_455340" localSheetId="0" hidden="1">Sheet1!$E$13</definedName>
    <definedName name="QB_ROW_456050" localSheetId="0" hidden="1">Sheet1!$F$347</definedName>
    <definedName name="QB_ROW_456350" localSheetId="0" hidden="1">Sheet1!$F$352</definedName>
    <definedName name="QB_ROW_457050" localSheetId="0" hidden="1">Sheet1!$F$333</definedName>
    <definedName name="QB_ROW_457350" localSheetId="0" hidden="1">Sheet1!#REF!</definedName>
    <definedName name="QB_ROW_458050" localSheetId="0" hidden="1">Sheet1!$F$343</definedName>
    <definedName name="QB_ROW_458350" localSheetId="0" hidden="1">Sheet1!$F$346</definedName>
    <definedName name="QB_ROW_461260" localSheetId="0" hidden="1">Sheet1!$G$250</definedName>
    <definedName name="QB_ROW_462260" localSheetId="0" hidden="1">Sheet1!$G$251</definedName>
    <definedName name="QB_ROW_463260" localSheetId="0" hidden="1">Sheet1!$G$252</definedName>
    <definedName name="QB_ROW_464260" localSheetId="0" hidden="1">Sheet1!$G$253</definedName>
    <definedName name="QB_ROW_469250" localSheetId="0" hidden="1">Sheet1!$F$60</definedName>
    <definedName name="QB_ROW_470240" localSheetId="0" hidden="1">Sheet1!#REF!</definedName>
    <definedName name="QB_ROW_471260" localSheetId="0" hidden="1">Sheet1!$G$254</definedName>
    <definedName name="QB_ROW_472250" localSheetId="0" hidden="1">Sheet1!$F$30</definedName>
    <definedName name="QB_ROW_477240" localSheetId="0" hidden="1">Sheet1!#REF!</definedName>
    <definedName name="QB_ROW_478040" localSheetId="0" hidden="1">Sheet1!$E$354</definedName>
    <definedName name="QB_ROW_478340" localSheetId="0" hidden="1">Sheet1!$E$361</definedName>
    <definedName name="QB_ROW_484250" localSheetId="0" hidden="1">Sheet1!$F$356</definedName>
    <definedName name="QB_ROW_491250" localSheetId="0" hidden="1">Sheet1!$F$288</definedName>
    <definedName name="QB_ROW_495250" localSheetId="0" hidden="1">Sheet1!$F$245</definedName>
    <definedName name="QB_ROW_496240" localSheetId="0" hidden="1">Sheet1!$E$268</definedName>
    <definedName name="QB_ROW_497250" localSheetId="0" hidden="1">Sheet1!$F$357</definedName>
    <definedName name="QB_ROW_50250" localSheetId="0" hidden="1">Sheet1!#REF!</definedName>
    <definedName name="QB_ROW_5040" localSheetId="0" hidden="1">Sheet1!$E$96</definedName>
    <definedName name="QB_ROW_504240" localSheetId="0" hidden="1">Sheet1!#REF!</definedName>
    <definedName name="QB_ROW_509280" localSheetId="0" hidden="1">Sheet1!$I$161</definedName>
    <definedName name="QB_ROW_510260" localSheetId="0" hidden="1">Sheet1!$G$318</definedName>
    <definedName name="QB_ROW_51250" localSheetId="0" hidden="1">Sheet1!#REF!</definedName>
    <definedName name="QB_ROW_519260" localSheetId="0" hidden="1">Sheet1!$G$328</definedName>
    <definedName name="QB_ROW_520250" localSheetId="0" hidden="1">Sheet1!$F$358</definedName>
    <definedName name="QB_ROW_521250" localSheetId="0" hidden="1">Sheet1!$F$83</definedName>
    <definedName name="QB_ROW_52250" localSheetId="0" hidden="1">Sheet1!$F$7</definedName>
    <definedName name="QB_ROW_523250" localSheetId="0" hidden="1">Sheet1!$F$371</definedName>
    <definedName name="QB_ROW_530270" localSheetId="0" hidden="1">Sheet1!$H$337</definedName>
    <definedName name="QB_ROW_531270" localSheetId="0" hidden="1">Sheet1!$H$338</definedName>
    <definedName name="QB_ROW_532270" localSheetId="0" hidden="1">Sheet1!$H$339</definedName>
    <definedName name="QB_ROW_53250" localSheetId="0" hidden="1">Sheet1!$F$8</definedName>
    <definedName name="QB_ROW_533260" localSheetId="0" hidden="1">Sheet1!#REF!</definedName>
    <definedName name="QB_ROW_5340" localSheetId="0" hidden="1">Sheet1!$E$140</definedName>
    <definedName name="QB_ROW_534280" localSheetId="0" hidden="1">Sheet1!$I$152</definedName>
    <definedName name="QB_ROW_535270" localSheetId="0" hidden="1">Sheet1!$H$340</definedName>
    <definedName name="QB_ROW_536280" localSheetId="0" hidden="1">Sheet1!$I$153</definedName>
    <definedName name="QB_ROW_537250" localSheetId="0" hidden="1">Sheet1!$F$260</definedName>
    <definedName name="QB_ROW_538250" localSheetId="0" hidden="1">Sheet1!$F$355</definedName>
    <definedName name="QB_ROW_539240" localSheetId="0" hidden="1">Sheet1!#REF!</definedName>
    <definedName name="QB_ROW_544260" localSheetId="0" hidden="1">Sheet1!$G$315</definedName>
    <definedName name="QB_ROW_545250" localSheetId="0" hidden="1">Sheet1!$F$57</definedName>
    <definedName name="QB_ROW_546250" localSheetId="0" hidden="1">Sheet1!$F$58</definedName>
    <definedName name="QB_ROW_547280" localSheetId="0" hidden="1">Sheet1!$I$159</definedName>
    <definedName name="QB_ROW_550250" localSheetId="0" hidden="1">Sheet1!$F$360</definedName>
    <definedName name="QB_ROW_552030" localSheetId="0" hidden="1">Sheet1!#REF!</definedName>
    <definedName name="QB_ROW_552330" localSheetId="0" hidden="1">Sheet1!#REF!</definedName>
    <definedName name="QB_ROW_55250" localSheetId="0" hidden="1">Sheet1!$F$12</definedName>
    <definedName name="QB_ROW_553240" localSheetId="0" hidden="1">Sheet1!#REF!</definedName>
    <definedName name="QB_ROW_554240" localSheetId="0" hidden="1">Sheet1!#REF!</definedName>
    <definedName name="QB_ROW_58250" localSheetId="0" hidden="1">Sheet1!#REF!</definedName>
    <definedName name="QB_ROW_60040" localSheetId="0" hidden="1">Sheet1!$E$14</definedName>
    <definedName name="QB_ROW_60250" localSheetId="0" hidden="1">Sheet1!$F$32</definedName>
    <definedName name="QB_ROW_60340" localSheetId="0" hidden="1">Sheet1!$E$33</definedName>
    <definedName name="QB_ROW_6040" localSheetId="0" hidden="1">Sheet1!$E$82</definedName>
    <definedName name="QB_ROW_61250" localSheetId="0" hidden="1">Sheet1!$F$16</definedName>
    <definedName name="QB_ROW_62250" localSheetId="0" hidden="1">Sheet1!$F$17</definedName>
    <definedName name="QB_ROW_63250" localSheetId="0" hidden="1">Sheet1!$F$19</definedName>
    <definedName name="QB_ROW_6340" localSheetId="0" hidden="1">Sheet1!$E$86</definedName>
    <definedName name="QB_ROW_64250" localSheetId="0" hidden="1">Sheet1!$F$20</definedName>
    <definedName name="QB_ROW_65250" localSheetId="0" hidden="1">Sheet1!$F$22</definedName>
    <definedName name="QB_ROW_66250" localSheetId="0" hidden="1">Sheet1!$F$23</definedName>
    <definedName name="QB_ROW_67250" localSheetId="0" hidden="1">Sheet1!$F$24</definedName>
    <definedName name="QB_ROW_69250" localSheetId="0" hidden="1">Sheet1!$F$26</definedName>
    <definedName name="QB_ROW_70250" localSheetId="0" hidden="1">Sheet1!$F$27</definedName>
    <definedName name="QB_ROW_71250" localSheetId="0" hidden="1">Sheet1!$F$29</definedName>
    <definedName name="QB_ROW_72250" localSheetId="0" hidden="1">Sheet1!$F$31</definedName>
    <definedName name="QB_ROW_7260" localSheetId="0" hidden="1">Sheet1!$G$305</definedName>
    <definedName name="QB_ROW_73040" localSheetId="0" hidden="1">Sheet1!$E$34</definedName>
    <definedName name="QB_ROW_73340" localSheetId="0" hidden="1">Sheet1!$E$43</definedName>
    <definedName name="QB_ROW_74250" localSheetId="0" hidden="1">Sheet1!$F$35</definedName>
    <definedName name="QB_ROW_75250" localSheetId="0" hidden="1">Sheet1!$F$36</definedName>
    <definedName name="QB_ROW_76250" localSheetId="0" hidden="1">Sheet1!$F$37</definedName>
    <definedName name="QB_ROW_78250" localSheetId="0" hidden="1">Sheet1!$F$38</definedName>
    <definedName name="QB_ROW_79250" localSheetId="0" hidden="1">Sheet1!$F$39</definedName>
    <definedName name="QB_ROW_80250" localSheetId="0" hidden="1">Sheet1!$F$40</definedName>
    <definedName name="QB_ROW_81340" localSheetId="0" hidden="1">Sheet1!$E$44</definedName>
    <definedName name="QB_ROW_8260" localSheetId="0" hidden="1">Sheet1!$G$297</definedName>
    <definedName name="QB_ROW_84040" localSheetId="0" hidden="1">Sheet1!$E$46</definedName>
    <definedName name="QB_ROW_84340" localSheetId="0" hidden="1">Sheet1!$E$63</definedName>
    <definedName name="QB_ROW_86250" localSheetId="0" hidden="1">Sheet1!$F$48</definedName>
    <definedName name="QB_ROW_86321" localSheetId="0" hidden="1">Sheet1!$C$93</definedName>
    <definedName name="QB_ROW_90250" localSheetId="0" hidden="1">Sheet1!$F$50</definedName>
    <definedName name="QB_ROW_91250" localSheetId="0" hidden="1">Sheet1!$F$51</definedName>
    <definedName name="QB_ROW_9250" localSheetId="0" hidden="1">Sheet1!$F$274</definedName>
    <definedName name="QB_ROW_94050" localSheetId="0" hidden="1">Sheet1!$F$53</definedName>
    <definedName name="QB_ROW_94260" localSheetId="0" hidden="1">Sheet1!#REF!</definedName>
    <definedName name="QB_ROW_94350" localSheetId="0" hidden="1">Sheet1!#REF!</definedName>
    <definedName name="QB_ROW_95250" localSheetId="0" hidden="1">Sheet1!$F$54</definedName>
    <definedName name="QB_ROW_96250" localSheetId="0" hidden="1">Sheet1!$F$55</definedName>
    <definedName name="QB_ROW_97250" localSheetId="0" hidden="1">Sheet1!$F$56</definedName>
    <definedName name="QB_ROW_98250" localSheetId="0" hidden="1">Sheet1!$F$59</definedName>
    <definedName name="QB_ROW_99040" localSheetId="0" hidden="1">Sheet1!$E$64</definedName>
    <definedName name="QB_ROW_99340" localSheetId="0" hidden="1">Sheet1!$E$81</definedName>
    <definedName name="QBCANSUPPORTUPDATE" localSheetId="0">TRUE</definedName>
    <definedName name="QBCOMPANYFILENAME" localSheetId="0">"R:\QB 2016 Data\Town of Boulder Jct 09 30 16.QBA"</definedName>
    <definedName name="QBENDDATE" localSheetId="0">20141231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"804874e516c441ebb5324ff80a54f59d"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0</definedName>
    <definedName name="QBROWHEADERS" localSheetId="0">9</definedName>
    <definedName name="QBSTARTDATE" localSheetId="0">20140101</definedName>
  </definedNames>
  <calcPr calcId="124519"/>
</workbook>
</file>

<file path=xl/calcChain.xml><?xml version="1.0" encoding="utf-8"?>
<calcChain xmlns="http://schemas.openxmlformats.org/spreadsheetml/2006/main">
  <c r="U325" i="1"/>
  <c r="U139"/>
  <c r="T366"/>
  <c r="T302"/>
  <c r="T224"/>
  <c r="S203"/>
  <c r="O270"/>
  <c r="Q221"/>
  <c r="O221"/>
  <c r="Q171"/>
  <c r="Q81"/>
  <c r="M342"/>
  <c r="Q342"/>
  <c r="S221"/>
  <c r="M330"/>
  <c r="M325"/>
  <c r="M86"/>
  <c r="Q86"/>
  <c r="M63"/>
  <c r="Q63"/>
  <c r="T63"/>
  <c r="T308"/>
  <c r="S10"/>
  <c r="S13"/>
  <c r="S33"/>
  <c r="S43"/>
  <c r="S63"/>
  <c r="S81"/>
  <c r="S86"/>
  <c r="S110"/>
  <c r="S122"/>
  <c r="S127"/>
  <c r="S133"/>
  <c r="S163"/>
  <c r="S171"/>
  <c r="S177"/>
  <c r="S185"/>
  <c r="S190"/>
  <c r="S197"/>
  <c r="S201"/>
  <c r="S210"/>
  <c r="S216"/>
  <c r="S233"/>
  <c r="S256"/>
  <c r="S267" s="1"/>
  <c r="S286"/>
  <c r="S292"/>
  <c r="S302"/>
  <c r="S308"/>
  <c r="S319"/>
  <c r="S325"/>
  <c r="S330"/>
  <c r="S342"/>
  <c r="S346"/>
  <c r="S352"/>
  <c r="S361"/>
  <c r="S366"/>
  <c r="S372"/>
  <c r="U330"/>
  <c r="T330"/>
  <c r="U308"/>
  <c r="U201"/>
  <c r="T201"/>
  <c r="T372"/>
  <c r="U361"/>
  <c r="T361"/>
  <c r="U352"/>
  <c r="T352"/>
  <c r="U346"/>
  <c r="T346"/>
  <c r="U342"/>
  <c r="U353" s="1"/>
  <c r="T342"/>
  <c r="T353" s="1"/>
  <c r="T325"/>
  <c r="U319"/>
  <c r="T319"/>
  <c r="U302"/>
  <c r="U292"/>
  <c r="T292"/>
  <c r="U286"/>
  <c r="T286"/>
  <c r="T256"/>
  <c r="T267" s="1"/>
  <c r="U256"/>
  <c r="U267" s="1"/>
  <c r="U221"/>
  <c r="T221"/>
  <c r="U216"/>
  <c r="T216"/>
  <c r="U210"/>
  <c r="U223" s="1"/>
  <c r="T210"/>
  <c r="U197"/>
  <c r="T197"/>
  <c r="U190"/>
  <c r="T190"/>
  <c r="U185"/>
  <c r="T185"/>
  <c r="U177"/>
  <c r="T177"/>
  <c r="U171"/>
  <c r="T171"/>
  <c r="U163"/>
  <c r="T163"/>
  <c r="U122"/>
  <c r="U127"/>
  <c r="U366"/>
  <c r="T139"/>
  <c r="U133"/>
  <c r="T133"/>
  <c r="T127"/>
  <c r="T122"/>
  <c r="U110"/>
  <c r="T110"/>
  <c r="U81"/>
  <c r="T81"/>
  <c r="U63"/>
  <c r="U43"/>
  <c r="T43"/>
  <c r="U33"/>
  <c r="T33"/>
  <c r="U13"/>
  <c r="T13"/>
  <c r="U10"/>
  <c r="T10"/>
  <c r="T233"/>
  <c r="T86"/>
  <c r="Q366"/>
  <c r="Q361"/>
  <c r="Q352"/>
  <c r="Q346"/>
  <c r="Q330"/>
  <c r="Q325"/>
  <c r="Q319"/>
  <c r="Q308"/>
  <c r="Q302"/>
  <c r="Q292"/>
  <c r="Q286"/>
  <c r="Q256"/>
  <c r="Q267" s="1"/>
  <c r="Q233"/>
  <c r="Q216"/>
  <c r="Q210"/>
  <c r="Q201"/>
  <c r="Q197"/>
  <c r="Q190"/>
  <c r="Q185"/>
  <c r="Q177"/>
  <c r="Q163"/>
  <c r="Q139"/>
  <c r="Q133"/>
  <c r="Q127"/>
  <c r="Q122"/>
  <c r="Q110"/>
  <c r="Q140" s="1"/>
  <c r="Q43"/>
  <c r="Q33"/>
  <c r="Q13"/>
  <c r="Q10"/>
  <c r="O366"/>
  <c r="O360"/>
  <c r="O357"/>
  <c r="O356"/>
  <c r="O355"/>
  <c r="O352"/>
  <c r="O345"/>
  <c r="O346" s="1"/>
  <c r="O343"/>
  <c r="O336"/>
  <c r="O335"/>
  <c r="O342" s="1"/>
  <c r="O328"/>
  <c r="O320"/>
  <c r="O325" s="1"/>
  <c r="O307"/>
  <c r="O302"/>
  <c r="O290"/>
  <c r="O268"/>
  <c r="O264"/>
  <c r="O249"/>
  <c r="O248"/>
  <c r="O236"/>
  <c r="O234"/>
  <c r="O232"/>
  <c r="O231"/>
  <c r="O230"/>
  <c r="O229"/>
  <c r="O228"/>
  <c r="O226"/>
  <c r="O213"/>
  <c r="O212"/>
  <c r="O210"/>
  <c r="O206"/>
  <c r="O197"/>
  <c r="O186"/>
  <c r="O190" s="1"/>
  <c r="O178"/>
  <c r="O174"/>
  <c r="O173"/>
  <c r="O172"/>
  <c r="O166"/>
  <c r="O133"/>
  <c r="O127"/>
  <c r="O121"/>
  <c r="O111"/>
  <c r="O110"/>
  <c r="O83"/>
  <c r="O86" s="1"/>
  <c r="O47"/>
  <c r="O46"/>
  <c r="O32"/>
  <c r="O15"/>
  <c r="O13"/>
  <c r="O10"/>
  <c r="M366"/>
  <c r="M361"/>
  <c r="M352"/>
  <c r="M346"/>
  <c r="M319"/>
  <c r="M308"/>
  <c r="M302"/>
  <c r="M292"/>
  <c r="M286"/>
  <c r="M256"/>
  <c r="M267" s="1"/>
  <c r="M233"/>
  <c r="M221"/>
  <c r="M216"/>
  <c r="M210"/>
  <c r="M201"/>
  <c r="M197"/>
  <c r="M190"/>
  <c r="M185"/>
  <c r="M177"/>
  <c r="M171"/>
  <c r="M163"/>
  <c r="M139"/>
  <c r="M133"/>
  <c r="M127"/>
  <c r="M122"/>
  <c r="M110"/>
  <c r="M81"/>
  <c r="M43"/>
  <c r="M33"/>
  <c r="M13"/>
  <c r="M10"/>
  <c r="Q353" l="1"/>
  <c r="M203"/>
  <c r="Q203"/>
  <c r="S223"/>
  <c r="M140"/>
  <c r="T92"/>
  <c r="T93" s="1"/>
  <c r="Q223"/>
  <c r="O43"/>
  <c r="S353"/>
  <c r="S224"/>
  <c r="S235" s="1"/>
  <c r="S331"/>
  <c r="S140"/>
  <c r="S374" s="1"/>
  <c r="S92"/>
  <c r="S93" s="1"/>
  <c r="T140"/>
  <c r="T223"/>
  <c r="T331"/>
  <c r="U331"/>
  <c r="U224"/>
  <c r="U235" s="1"/>
  <c r="U140"/>
  <c r="U93"/>
  <c r="Q331"/>
  <c r="Q92"/>
  <c r="Q93" s="1"/>
  <c r="M223"/>
  <c r="M224" s="1"/>
  <c r="M235" s="1"/>
  <c r="O63"/>
  <c r="O81"/>
  <c r="O171"/>
  <c r="O201"/>
  <c r="O256"/>
  <c r="O267" s="1"/>
  <c r="O286"/>
  <c r="O292"/>
  <c r="M331"/>
  <c r="M92"/>
  <c r="M93" s="1"/>
  <c r="M353"/>
  <c r="O33"/>
  <c r="O122"/>
  <c r="O139"/>
  <c r="O163"/>
  <c r="O177"/>
  <c r="O185"/>
  <c r="O216"/>
  <c r="O223" s="1"/>
  <c r="O308"/>
  <c r="O319"/>
  <c r="O353"/>
  <c r="O203" l="1"/>
  <c r="S375"/>
  <c r="O140"/>
  <c r="Q224"/>
  <c r="Q235" s="1"/>
  <c r="Q374" s="1"/>
  <c r="O224"/>
  <c r="M374"/>
  <c r="O92"/>
  <c r="O93" s="1"/>
  <c r="T235"/>
  <c r="T374" s="1"/>
  <c r="T375" s="1"/>
  <c r="U374"/>
  <c r="U375" s="1"/>
  <c r="O331"/>
  <c r="K10" l="1"/>
  <c r="K372"/>
  <c r="K63"/>
  <c r="K221"/>
  <c r="K110"/>
  <c r="K366" l="1"/>
  <c r="K361"/>
  <c r="K352"/>
  <c r="K346"/>
  <c r="K342"/>
  <c r="K330"/>
  <c r="K325"/>
  <c r="K319"/>
  <c r="K308"/>
  <c r="K302"/>
  <c r="K292"/>
  <c r="K286"/>
  <c r="K256"/>
  <c r="K267" s="1"/>
  <c r="K233"/>
  <c r="K216"/>
  <c r="K210"/>
  <c r="K201"/>
  <c r="K197"/>
  <c r="K190"/>
  <c r="K185"/>
  <c r="K177"/>
  <c r="K171"/>
  <c r="K163"/>
  <c r="K139"/>
  <c r="K133"/>
  <c r="K127"/>
  <c r="K122"/>
  <c r="K86"/>
  <c r="K81"/>
  <c r="K43"/>
  <c r="K33"/>
  <c r="K13"/>
  <c r="K92" l="1"/>
  <c r="K93" s="1"/>
  <c r="K353"/>
  <c r="K223"/>
  <c r="K331"/>
  <c r="K203"/>
  <c r="K140"/>
  <c r="K224" l="1"/>
  <c r="K235" s="1"/>
  <c r="K374" s="1"/>
  <c r="K375" s="1"/>
</calcChain>
</file>

<file path=xl/sharedStrings.xml><?xml version="1.0" encoding="utf-8"?>
<sst xmlns="http://schemas.openxmlformats.org/spreadsheetml/2006/main" count="386" uniqueCount="386">
  <si>
    <t>Income</t>
  </si>
  <si>
    <t>41000 · PROPERTY TAXES</t>
  </si>
  <si>
    <t>41110 · PROPERTY TAX -TOWN SHARE</t>
  </si>
  <si>
    <t>41112 · DELINQUENT PP TAXES</t>
  </si>
  <si>
    <t>41150 · FOREST CROP/MFL TAXES</t>
  </si>
  <si>
    <t>Total 41000 · PROPERTY TAXES</t>
  </si>
  <si>
    <t>41200 · OTHER TAXES</t>
  </si>
  <si>
    <t>41210 · ROOM TAX</t>
  </si>
  <si>
    <t>Total 41200 · OTHER TAXES</t>
  </si>
  <si>
    <t>43000 · INTERGOVERNMENT REVENUE</t>
  </si>
  <si>
    <t>43410 · STATE SHARED REVENUE</t>
  </si>
  <si>
    <t>43420 · FIRE INSURANCE TAX</t>
  </si>
  <si>
    <t>43430 · EXEMPT COMPUTER AID</t>
  </si>
  <si>
    <t>43531 · GENERAL TRANSPORTATION AID (GTA</t>
  </si>
  <si>
    <t>43532 · HIGHWAY CONTRACTS/LRIP AID</t>
  </si>
  <si>
    <t>43545 · RECYCLING GRANTS</t>
  </si>
  <si>
    <t>43610 · MUNICIPAL SERVICES AID</t>
  </si>
  <si>
    <t>43620 · IN LIEU OF TAX-ST LAND</t>
  </si>
  <si>
    <t>43650 · FOREST CROP/MFL AID</t>
  </si>
  <si>
    <t>43660 · DNR STEWARDSHIP AID</t>
  </si>
  <si>
    <t>43670 · DNR BIKE TRAIL GRANT</t>
  </si>
  <si>
    <t>43690 · OTHER STATE AIDS/LOTTERY CREDIT</t>
  </si>
  <si>
    <t>43780 · LIBRARY GRANTS</t>
  </si>
  <si>
    <t>43790 · COUNTY GRANT</t>
  </si>
  <si>
    <t>43000 · INTERGOVERNMENT REVENUE - Other</t>
  </si>
  <si>
    <t>Total 43000 · INTERGOVERNMENT REVENUE</t>
  </si>
  <si>
    <t>44000 · LICENSES &amp; PERMITS</t>
  </si>
  <si>
    <t>44100 · BUSINESS LICENSES/SIGN PERMITS</t>
  </si>
  <si>
    <t>44110 · LIQUOR LICENSES</t>
  </si>
  <si>
    <t>44120 · CIGARETTE, OPERATOR LIC</t>
  </si>
  <si>
    <t>44200 · DOG LICENSE FEES</t>
  </si>
  <si>
    <t>44210 · DOG LICENSE FEES-COUNTY</t>
  </si>
  <si>
    <t>44910 · CEMETERY PLOTS</t>
  </si>
  <si>
    <t>Total 44000 · LICENSES &amp; PERMITS</t>
  </si>
  <si>
    <t>45000 · FINES &amp; PENALTIES</t>
  </si>
  <si>
    <t>46000 · PUBLIC CHRGS FOR SERVICE</t>
  </si>
  <si>
    <t>46101 · COPIES/ADMN SERVICE FEES</t>
  </si>
  <si>
    <t>46230 · AMBULANCE FEES</t>
  </si>
  <si>
    <t>46310 · SNOWPLOWING FEES</t>
  </si>
  <si>
    <t>46431 · GARBAGE BAG SALES</t>
  </si>
  <si>
    <t>46435 · RECYCLING SALES</t>
  </si>
  <si>
    <t>46710 · LIBRARY</t>
  </si>
  <si>
    <t>46743 · COMMUNITY CENTER FEES</t>
  </si>
  <si>
    <t>46750 · PARK &amp; RECREATION FEES</t>
  </si>
  <si>
    <t>46755 · BASEBALL FEES</t>
  </si>
  <si>
    <t>Total 46000 · PUBLIC CHRGS FOR SERVICE</t>
  </si>
  <si>
    <t>48000 · MISCELLANEOUS REVENUES</t>
  </si>
  <si>
    <t>48110 · INTEREST-GENERAL</t>
  </si>
  <si>
    <t>48111 · INTEREST-OTHER FUNDS</t>
  </si>
  <si>
    <t>48500 · CONTRIBUTIONS</t>
  </si>
  <si>
    <t>48900 · MISCELLANEOUS INCOME</t>
  </si>
  <si>
    <t>48901 · REIMBURSEMENTS</t>
  </si>
  <si>
    <t>48902 · REFUNDS</t>
  </si>
  <si>
    <t>48910 · INSURANCE REIMBURSEMENTS</t>
  </si>
  <si>
    <t>48912 · AIRPORT FUND</t>
  </si>
  <si>
    <t>48913 · FIREWORKS FUND</t>
  </si>
  <si>
    <t>48918 · BASEBALL DONATIONS</t>
  </si>
  <si>
    <t>48919 · BIKE TRAIL DONATIONS/MAPS</t>
  </si>
  <si>
    <t>48920 · SNOWMOBILE CLB DEBT SERVICE</t>
  </si>
  <si>
    <t>48925 · SNOWMOBILE CLB EXP REIMB</t>
  </si>
  <si>
    <t>Total 48000 · MISCELLANEOUS REVENUES</t>
  </si>
  <si>
    <t>49000 · OTHER FINANCING SOURCES</t>
  </si>
  <si>
    <t>49200 · BUILDING PROJECT-LONG TERM DEBT</t>
  </si>
  <si>
    <t>49100 · PROCEEDS FROM LONG TERM DEBT</t>
  </si>
  <si>
    <t>Total 49000 · OTHER FINANCING SOURCES</t>
  </si>
  <si>
    <t>Total Income</t>
  </si>
  <si>
    <t>Gross Profit</t>
  </si>
  <si>
    <t>Expense</t>
  </si>
  <si>
    <t>51100 · SALARY-TOWN CHAIRMAN</t>
  </si>
  <si>
    <t>51101 · SALARIES-SUPERVISORS</t>
  </si>
  <si>
    <t>51300 · LEGAL FEES</t>
  </si>
  <si>
    <t>51400 · ADMINISTRATION EXPENSES</t>
  </si>
  <si>
    <t>51420 · SALARY-CLERK/TREASURER</t>
  </si>
  <si>
    <t>51422 · CLERK-RETIREMENT</t>
  </si>
  <si>
    <t>51430 · SALARY-DEPUTY CLERK/TREASURER</t>
  </si>
  <si>
    <t>51520 · ACCOUNTING/AUDITOR FEES</t>
  </si>
  <si>
    <t>51760 · ASSESSMENT OF PROPERTY</t>
  </si>
  <si>
    <t>51440 · ELECTION EXPENSE</t>
  </si>
  <si>
    <t>51406 · OFFICE - ELECTION</t>
  </si>
  <si>
    <t>51440 · ELECTION EXPENSE - Other</t>
  </si>
  <si>
    <t>Total 51440 · ELECTION EXPENSE</t>
  </si>
  <si>
    <t>51500 · FINANCE EXPENSES</t>
  </si>
  <si>
    <t>51600 · SOCIAL SECURITY EXPENSE</t>
  </si>
  <si>
    <t>51610 · HEALTH INSURANCE</t>
  </si>
  <si>
    <t>51614 · HEALTH INS - CLERK</t>
  </si>
  <si>
    <t>51620 · MILEAGE EXPENSE</t>
  </si>
  <si>
    <t>51700 · OFFICE EXPENSES</t>
  </si>
  <si>
    <t>51701 · WEBSITE &amp; COMMUNICATIONS</t>
  </si>
  <si>
    <t>51702 · POSTAGE</t>
  </si>
  <si>
    <t>51704 · OFFICE - CLERK</t>
  </si>
  <si>
    <t>51705 · OFFICE EQUIPMENT</t>
  </si>
  <si>
    <t>51700 · OFFICE EXPENSES - Other</t>
  </si>
  <si>
    <t>Total 51700 · OFFICE EXPENSES</t>
  </si>
  <si>
    <t>51720 · DUES &amp; FEES</t>
  </si>
  <si>
    <t>51720 · DUES &amp; FEES - Other</t>
  </si>
  <si>
    <t>Total 51720 · DUES &amp; FEES</t>
  </si>
  <si>
    <t>51728 · WORKSHOPS &amp; CONV. - BOARD</t>
  </si>
  <si>
    <t>51729 · WORKSHOPS &amp; CONV. - CLERK</t>
  </si>
  <si>
    <t>51740 · PRINTING &amp; PUBLISHING</t>
  </si>
  <si>
    <t>51744 · PRINTING-CLERK</t>
  </si>
  <si>
    <t>51740 · PRINTING &amp; PUBLISHING - Other</t>
  </si>
  <si>
    <t>Total 51740 · PRINTING &amp; PUBLISHING</t>
  </si>
  <si>
    <t>51930 · PROPERTY &amp; LIAB. INSURANCE</t>
  </si>
  <si>
    <t>51938 · OTHER INSURANCE</t>
  </si>
  <si>
    <t>51640 · UNEMPLOYMENT CONTRIBUTION</t>
  </si>
  <si>
    <t>51920 · WORKERS COMPENSATION INSURANCE</t>
  </si>
  <si>
    <t>51938 · OTHER INSURANCE - Other</t>
  </si>
  <si>
    <t>Total 51938 · OTHER INSURANCE</t>
  </si>
  <si>
    <t>Total 51000 · GENERAL GOVERNMENT</t>
  </si>
  <si>
    <t>52000 · PUBLIC SAFETY</t>
  </si>
  <si>
    <t>FIRE DEPARTMENT</t>
  </si>
  <si>
    <t>522000 · FIRE/RESCUE EXPENSES</t>
  </si>
  <si>
    <t>522100 · FIRE MEMBERS</t>
  </si>
  <si>
    <t>522110 · PERSONNEL &amp; WAGES</t>
  </si>
  <si>
    <t>522120 · SOCIAL SECURITY EXPENSE</t>
  </si>
  <si>
    <t>522125 · FIRE DEPT UNEMPLOYMENT EXPENSE</t>
  </si>
  <si>
    <t>522126 · FIRE DEPT WRS RETIREMENT EXPENS</t>
  </si>
  <si>
    <t>522130 · LOSA FUND</t>
  </si>
  <si>
    <t>522140 · HEALTH/VACCINES/FITNESS</t>
  </si>
  <si>
    <t>522150 · RESCUE TRAINING</t>
  </si>
  <si>
    <t>522160 · FIRE TRAINING</t>
  </si>
  <si>
    <t>522170 · UNIFORMS/GEAR</t>
  </si>
  <si>
    <t>522175 · REHAB</t>
  </si>
  <si>
    <t>522180 · MEMBER DUES &amp; FEES</t>
  </si>
  <si>
    <t>522100 · FIRE MEMBERS - Other</t>
  </si>
  <si>
    <t>Total 522100 · FIRE MEMBERS</t>
  </si>
  <si>
    <t>522200 · INSPECTION SERVICE</t>
  </si>
  <si>
    <t>522300 · BUILDING &amp; GROUNDS</t>
  </si>
  <si>
    <t>522310 · IMPROVEMENTS</t>
  </si>
  <si>
    <t>522320 · REPAIRS &amp; MAINTENANCE/SUPPLIES</t>
  </si>
  <si>
    <t>522340 · UTILITIES-ELECTRIC</t>
  </si>
  <si>
    <t>522300 · BUILDING &amp; GROUNDS - Other</t>
  </si>
  <si>
    <t>Total 522300 · BUILDING &amp; GROUNDS</t>
  </si>
  <si>
    <t>522400 · VEHICLES</t>
  </si>
  <si>
    <t>522410 · TRUCK PURCHASES</t>
  </si>
  <si>
    <t>522420 · VEHICLE LEASE</t>
  </si>
  <si>
    <t>522440 · GASOLINE, OIL &amp; REPAIRS</t>
  </si>
  <si>
    <t>522400 · VEHICLES - Other</t>
  </si>
  <si>
    <t>Total 522400 · VEHICLES</t>
  </si>
  <si>
    <t>522500 · EQUIPMENT</t>
  </si>
  <si>
    <t>522520 · COMMUNICATIONS PURCHASES</t>
  </si>
  <si>
    <t>522530 · TELEPHONE</t>
  </si>
  <si>
    <t>522540 · EQUIPMENT REPAIRS &amp; MAINTENANCE</t>
  </si>
  <si>
    <t>522550 · TOOLS &amp; EQUIP PURCHASE</t>
  </si>
  <si>
    <t>Total 522500 · EQUIPMENT</t>
  </si>
  <si>
    <t>522600 · SUPPLIES</t>
  </si>
  <si>
    <t>522620 · RESCUE SUPPLIES</t>
  </si>
  <si>
    <t>522600 · SUPPLIES - Other</t>
  </si>
  <si>
    <t>Total 522600 · SUPPLIES</t>
  </si>
  <si>
    <t>522700 · OFFICE EXPENSE</t>
  </si>
  <si>
    <t>522710 · POSTAGE</t>
  </si>
  <si>
    <t>522720 · OFFICE SUPPLIES</t>
  </si>
  <si>
    <t>522730 · OFFICE EQUIPMENT</t>
  </si>
  <si>
    <t>522740 · OFFICE COMPUTERS</t>
  </si>
  <si>
    <t>Total 522700 · OFFICE EXPENSE</t>
  </si>
  <si>
    <t>522900 · COMMUNITY OUTREACH</t>
  </si>
  <si>
    <t>Total 522900 · COMMUNITY OUTREACH</t>
  </si>
  <si>
    <t>522000 · FIRE/RESCUE EXPENSES - Other</t>
  </si>
  <si>
    <t>Total 522000 · FIRE/RESCUE EXPENSES</t>
  </si>
  <si>
    <t>523000 · EMS EXPENSES</t>
  </si>
  <si>
    <t>523100 · EMS MEMBERS</t>
  </si>
  <si>
    <t>523140 · EMS HEALTH, VACCINES, FITNESS</t>
  </si>
  <si>
    <t>523170 · EMS UNIFORMS/GEAR</t>
  </si>
  <si>
    <t>Total 523100 · EMS MEMBERS</t>
  </si>
  <si>
    <t>523200 · EMS AMBULANCE BILLING</t>
  </si>
  <si>
    <t>523400 · EMS VEHICLES</t>
  </si>
  <si>
    <t>523430 · EMS MAJOR REPAIRS</t>
  </si>
  <si>
    <t>523440 · EMS GASOLINE, OIL &amp; REPAIRS</t>
  </si>
  <si>
    <t>523400 · EMS VEHICLES - Other</t>
  </si>
  <si>
    <t>Total 523400 · EMS VEHICLES</t>
  </si>
  <si>
    <t>523600 · EMS SUPPLIES</t>
  </si>
  <si>
    <t>523610 · EMS DISPOSABLE SUPPLIES</t>
  </si>
  <si>
    <t>Total 523600 · EMS SUPPLIES</t>
  </si>
  <si>
    <t>523000 · EMS EXPENSES - Other</t>
  </si>
  <si>
    <t>Total 523000 · EMS EXPENSES</t>
  </si>
  <si>
    <t>Total FIRE DEPARTMENT</t>
  </si>
  <si>
    <t>POLICE DEPARTMENT</t>
  </si>
  <si>
    <t>52100 · POLICE WAGES</t>
  </si>
  <si>
    <t>52101 · POLICE EXPENSES</t>
  </si>
  <si>
    <t>52102 · POLICE-SOCIAL SECURITY EXPENSE</t>
  </si>
  <si>
    <t>52103 · POLICE-HEALTH INSURANCE</t>
  </si>
  <si>
    <t>52104 · POLICE-RETIREMENT</t>
  </si>
  <si>
    <t>52107 · POLICE-UNEMPLOYMENT</t>
  </si>
  <si>
    <t>Total POLICE DEPARTMENT</t>
  </si>
  <si>
    <t>52000 · PUBLIC SAFETY - Other</t>
  </si>
  <si>
    <t>Total 52000 · PUBLIC SAFETY</t>
  </si>
  <si>
    <t>53000 · TRANSPORTATION</t>
  </si>
  <si>
    <t>53300 · ROADS - WAGES</t>
  </si>
  <si>
    <t>53300.1 · ROADS-WAGES-OVERTIME</t>
  </si>
  <si>
    <t>53301 · ROADS - SOCIAL SECURITY</t>
  </si>
  <si>
    <t>53302 · ROADS - HEALTH INSURANCE</t>
  </si>
  <si>
    <t>53303 · ROADS - RETIREMENT</t>
  </si>
  <si>
    <t>53305 · UNEMPLOYMENT CONTRIBUTION</t>
  </si>
  <si>
    <t>53306 · ROADS PRINTING &amp; PUBLISHING</t>
  </si>
  <si>
    <t>53307 · ROADS &amp; GRAVEL</t>
  </si>
  <si>
    <t>53307.3 · COLD PATCH</t>
  </si>
  <si>
    <t>53307.4 · SAND/SALT</t>
  </si>
  <si>
    <t>53307.5 · ROADS CONTRACTS</t>
  </si>
  <si>
    <t>53307.6 · SIGNAGE</t>
  </si>
  <si>
    <t>53307.7 · SHOULDER REPAIRS</t>
  </si>
  <si>
    <t>53307 · ROADS &amp; GRAVEL - Other</t>
  </si>
  <si>
    <t>Total 53307 · ROADS &amp; GRAVEL</t>
  </si>
  <si>
    <t>53308 · SHOP EXPENSES</t>
  </si>
  <si>
    <t>53309 · GAS AND OIL</t>
  </si>
  <si>
    <t>53310 · NEW MACHINERY, MAJOR REPAIRS</t>
  </si>
  <si>
    <t>53312 · MOWER REPAIRS</t>
  </si>
  <si>
    <t>53419 · FIRE #'S</t>
  </si>
  <si>
    <t>53420 · STREET LIGHTING</t>
  </si>
  <si>
    <t>Total 53000 · TRANSPORTATION</t>
  </si>
  <si>
    <t>53510 · AIRPORT</t>
  </si>
  <si>
    <t>53600 · SANITATION</t>
  </si>
  <si>
    <t>53619 · TRANSFER SITE-EQUIPMENT</t>
  </si>
  <si>
    <t>53620 · LANDFILL VENTURE GROUP</t>
  </si>
  <si>
    <t>53622 · LANDFILL-WAGES</t>
  </si>
  <si>
    <t>53623 · SOCIAL SECURITY-TRANSFER SITE</t>
  </si>
  <si>
    <t>53625 · LANDFILL-RETIREMENT</t>
  </si>
  <si>
    <t>53627 · LANDFILL-UNEMPLOYMENT</t>
  </si>
  <si>
    <t>53628 · LANDFILL-MATERIALS &amp; SUPPLIES</t>
  </si>
  <si>
    <t>53630 · RECYCLING-WAGES</t>
  </si>
  <si>
    <t>53631 · RECYCLING-SOCIAL SECURITY</t>
  </si>
  <si>
    <t>53632 · RECYCLING-HEALTH INSURANCE</t>
  </si>
  <si>
    <t>53633 · RECYCLING-RETIREMENT</t>
  </si>
  <si>
    <t>53635 · RECYCLE-UNEMPLOYMENT</t>
  </si>
  <si>
    <t>53636 · RECYCLING-SUPPLIES &amp; EXPENSE</t>
  </si>
  <si>
    <t>53638 · TRANSFER-SUPPLIES &amp; EXP</t>
  </si>
  <si>
    <t>Total 53600 · SANITATION</t>
  </si>
  <si>
    <t>54000 · HEALTH &amp; HUMAN SERVICES</t>
  </si>
  <si>
    <t>54110 · ANIMAL CONTROL</t>
  </si>
  <si>
    <t>54910 · CEMETERY</t>
  </si>
  <si>
    <t>Total 54000 · HEALTH &amp; HUMAN SERVICES</t>
  </si>
  <si>
    <t>55000 · CULTURE &amp; RECREATION</t>
  </si>
  <si>
    <t>55109 · LIBRARY EXPENSES</t>
  </si>
  <si>
    <t>55110 · LIBRARY-WAGES</t>
  </si>
  <si>
    <t>55111 · LIBRARY-SOCIAL SECURITY</t>
  </si>
  <si>
    <t>55113 · LIBRARY-UNEMPLOYMENT</t>
  </si>
  <si>
    <t>55114 · LIBRARY-MAT &amp; SUPPLIES</t>
  </si>
  <si>
    <t>55115 · LIBRARY-RETIREMENT</t>
  </si>
  <si>
    <t>55109 · LIBRARY EXPENSES - Other</t>
  </si>
  <si>
    <t>Total 55109 · LIBRARY EXPENSES</t>
  </si>
  <si>
    <t>55189 · COMMUNITY CENTER</t>
  </si>
  <si>
    <t>55191 · COMM CENTER-SOCIAL SECURITY</t>
  </si>
  <si>
    <t>55194 · COMMUNITY CENTER EXPENSES</t>
  </si>
  <si>
    <t>55189 · COMMUNITY CENTER - Other</t>
  </si>
  <si>
    <t>Total 55189 · COMMUNITY CENTER</t>
  </si>
  <si>
    <t>55200 · PARK &amp; RECREATION</t>
  </si>
  <si>
    <t>55199 · PARK BOARD &amp; RECREATION</t>
  </si>
  <si>
    <t>55204 · PARK-SUPPLIES &amp; MATERIALS</t>
  </si>
  <si>
    <t>55303 · RECREATION-WAGES</t>
  </si>
  <si>
    <t>55304 · RECREATION-SOCIAL SECURITY</t>
  </si>
  <si>
    <t>55307 · RECREATION-EXPENSES</t>
  </si>
  <si>
    <t>55308 · BASEBALL COSTS</t>
  </si>
  <si>
    <t>55309 · WINTER PARK</t>
  </si>
  <si>
    <t>Total 55200 · PARK &amp; RECREATION</t>
  </si>
  <si>
    <t>55310 · CELEBRATIONS</t>
  </si>
  <si>
    <t>55311 · CHRISTMAS DECORATIONS</t>
  </si>
  <si>
    <t>55312 · FIREWORKS DISPLAY</t>
  </si>
  <si>
    <t>55313 · OTHER CELEBRATIONS</t>
  </si>
  <si>
    <t>Total 55310 · CELEBRATIONS</t>
  </si>
  <si>
    <t>55314 · OTHER CONTRIBUTIONS</t>
  </si>
  <si>
    <t>59911 · SNOWMOBILE CLUB EXPENSES</t>
  </si>
  <si>
    <t>59911.1 · GROOMER PAYMENT</t>
  </si>
  <si>
    <t>59911 · SNOWMOBILE CLUB EXPENSES - Other</t>
  </si>
  <si>
    <t>Total 59911 · SNOWMOBILE CLUB EXPENSES</t>
  </si>
  <si>
    <t>Total 55000 · CULTURE &amp; RECREATION</t>
  </si>
  <si>
    <t>56000 · CONSERVATION &amp; DEVELOPMENT</t>
  </si>
  <si>
    <t>BIKE TRAIL</t>
  </si>
  <si>
    <t>56704 · BIKE TRAIL EXPENSE</t>
  </si>
  <si>
    <t>56704.1 · BIKE TRAIL GRANT-ENG&amp;CONSULTING</t>
  </si>
  <si>
    <t>56704.3 · BIKE TRAIL WAGES</t>
  </si>
  <si>
    <t>56704.4 · BIKE TRAIL SOCIAL SECURITY</t>
  </si>
  <si>
    <t>56704.6 · BIKE TRAIL RETIREMENT EXPENSE</t>
  </si>
  <si>
    <t>56704.5 · BIKE TRAIL UNEMPLOYMENT EXPENSE</t>
  </si>
  <si>
    <t>Total 56704 · BIKE TRAIL EXPENSE</t>
  </si>
  <si>
    <t>OTHER CONSERV &amp; DEVELOPMNT</t>
  </si>
  <si>
    <t>56705 · AIS LAKE FUND</t>
  </si>
  <si>
    <t>56899 · ZONING EXPENSES</t>
  </si>
  <si>
    <t>Total OTHER CONSERV &amp; DEVELOPMNT</t>
  </si>
  <si>
    <t>ROOM TAX EXPENSES</t>
  </si>
  <si>
    <t>56700 · ECONOMIC DEV - ADVERTISING</t>
  </si>
  <si>
    <t>56702 · ROOM TAX PAID TO CHAMBER</t>
  </si>
  <si>
    <t>56703 · ECONOMIC DEVEL-ROOM TAX</t>
  </si>
  <si>
    <t>Total ROOM TAX EXPENSES</t>
  </si>
  <si>
    <t>Total 56000 · CONSERVATION &amp; DEVELOPMENT</t>
  </si>
  <si>
    <t>57000 · CAPITAL OUTLAY</t>
  </si>
  <si>
    <t>57212 · BIKE TRAIL CAPITAL OUTLAY</t>
  </si>
  <si>
    <t>57290 · 911 READDRESSING PROJECT</t>
  </si>
  <si>
    <t>57640 · BLDG PROJECT CAPITAL OUTLAY</t>
  </si>
  <si>
    <t>57650 · GROOMER</t>
  </si>
  <si>
    <t>Total 57000 · CAPITAL OUTLAY</t>
  </si>
  <si>
    <t>58000 · DEBT SERVICE</t>
  </si>
  <si>
    <t>58099 · PRINCIPAL</t>
  </si>
  <si>
    <t>58210 · INTEREST</t>
  </si>
  <si>
    <t>Total 58000 · DEBT SERVICE</t>
  </si>
  <si>
    <t>59000 · OTHER EXPENDITURES</t>
  </si>
  <si>
    <t>59902 · BANK SERVICE CHARGES</t>
  </si>
  <si>
    <t>Total Expense</t>
  </si>
  <si>
    <t>Net Ordinary Income</t>
  </si>
  <si>
    <t>Estimated &amp;</t>
  </si>
  <si>
    <t>PROPOSED</t>
  </si>
  <si>
    <t>43529 · OTHER PUBLIC SAFFETY</t>
  </si>
  <si>
    <t>44201 DOG LICENSE FEES-LOCAL</t>
  </si>
  <si>
    <t>44000 · LICENSES &amp; PERMITS - OTHER</t>
  </si>
  <si>
    <t>46100 · GENERAL GOVERNMENT FEES</t>
  </si>
  <si>
    <t>46312 · HIGHWAY MAINTENANCE</t>
  </si>
  <si>
    <t>46744 · COMM. CTR SECURITY DEPOSIT</t>
  </si>
  <si>
    <t>46745 · COMM. CTR KEY DEPOSIT</t>
  </si>
  <si>
    <t>46756 · CONCESSION FEES</t>
  </si>
  <si>
    <t>46000 · PUBLIC CHARGES FOR SERVICE - OTHER</t>
  </si>
  <si>
    <t>48302 · SALE OF AMBULANCE/FIRE VEHICLE</t>
  </si>
  <si>
    <t>49310 · APPLIED FUNDS - FIRE DEPT</t>
  </si>
  <si>
    <t>49340 · APPLIED FUNDS - ROADS</t>
  </si>
  <si>
    <t>51724 · DUES &amp; FEES - CLERK</t>
  </si>
  <si>
    <t>5221901 · FIRE DEPT SUTA EXPENSE &amp; 522126 WRS</t>
  </si>
  <si>
    <t>522700 · OFFICE EXPENSE - OTHER</t>
  </si>
  <si>
    <t>522900 · COMMUNITY OUTREACH - OTHER</t>
  </si>
  <si>
    <t>52106 · POLICE-OTHER</t>
  </si>
  <si>
    <t>53307.1 · GRAVEL</t>
  </si>
  <si>
    <t>53307.2 · MILLING</t>
  </si>
  <si>
    <t>53319 · NEW MACHINERY</t>
  </si>
  <si>
    <t>53402 · LAND EXPENSES</t>
  </si>
  <si>
    <t>53405 · CLAIMS EXPENSE</t>
  </si>
  <si>
    <t>53622.1 · LANDFILL-WAGES - OVERTIME</t>
  </si>
  <si>
    <t>53630.1 · RECYCLING-WAGES - OVERTIME</t>
  </si>
  <si>
    <t>54000 · HEALTH &amp; HUMAN SERVICES - Other</t>
  </si>
  <si>
    <t>55310 · CELEBRATIONS - Other</t>
  </si>
  <si>
    <t>56704.2 · BIKE TRAIL GRANT - CONSTRUCTION</t>
  </si>
  <si>
    <t>56701 ECO DEV-NEW BUSINESSES WKGRP/BOARD APPRVL</t>
  </si>
  <si>
    <t>57324 ROADS-EQUIPMENT/VEHICLES</t>
  </si>
  <si>
    <t>51721 · DUES - TOWN BOARD</t>
  </si>
  <si>
    <t>55190 · COMM. CENTER-CLEANING</t>
  </si>
  <si>
    <t>Jan - Dec 15</t>
  </si>
  <si>
    <t>43537 · OTHER ROAD AID</t>
  </si>
  <si>
    <t>43640 · SEVERANCE/WITHDRAWAL TAX</t>
  </si>
  <si>
    <t>48303 · SALE OF HIGHWAY EQUIP &amp; VEHICLE</t>
  </si>
  <si>
    <t>48990 · LIBRARY BOARD MISC REVENUE</t>
  </si>
  <si>
    <t>54920 · DOG LICENSE TAGS EXPENSE</t>
  </si>
  <si>
    <t>49350 · SURPLUS APPLIED-OTHER</t>
  </si>
  <si>
    <t>49330 · SURPLUS APPLIED - LIBRARY</t>
  </si>
  <si>
    <t>49300 · APPLIED FUNDS - Other</t>
  </si>
  <si>
    <t>523100 · EMS MEMBERS - Other</t>
  </si>
  <si>
    <t>523600 · EMS SUPPLIES - Other</t>
  </si>
  <si>
    <t>59901 · REFUNDS PAID OUT</t>
  </si>
  <si>
    <t>59913 · PURCHASES-LAND</t>
  </si>
  <si>
    <t>Total 59000 · OTHER EXPENDITURES</t>
  </si>
  <si>
    <t>45101 · COUNTY CIRCUIT COURT FEES</t>
  </si>
  <si>
    <t>46220 · FIRE PROTECTION FEES</t>
  </si>
  <si>
    <t>49101 · BOND PREMIUM</t>
  </si>
  <si>
    <t>51616 · Clerk Sick Pay Repayment</t>
  </si>
  <si>
    <t>53300.2 · Roads-Repayment of Sick Pay</t>
  </si>
  <si>
    <t>53300.3 · Roads Wages Rd Improv Project</t>
  </si>
  <si>
    <t>53307.8 · 2018-19 Road Improvement Proj</t>
  </si>
  <si>
    <t>59903 · BOND ISSUANCE FEES</t>
  </si>
  <si>
    <t>41000 · PROPERTY TAXES - Other</t>
  </si>
  <si>
    <t>55116</t>
  </si>
  <si>
    <t>-Special Library Fund Expense</t>
  </si>
  <si>
    <t>Jan - Dec 18</t>
  </si>
  <si>
    <t>Final</t>
  </si>
  <si>
    <t>55303.1  Recreation - Wages Summer Rec Program</t>
  </si>
  <si>
    <t>NEW VEHICLES</t>
  </si>
  <si>
    <t>NEW EQUIPMENT</t>
  </si>
  <si>
    <t xml:space="preserve">MOWING </t>
  </si>
  <si>
    <t>COMMUNITY CENTER MAINTENANCE</t>
  </si>
  <si>
    <t xml:space="preserve">56704 · BIKE TRAIL EXPENSE </t>
  </si>
  <si>
    <t>6560 Payroll Expenses</t>
  </si>
  <si>
    <t xml:space="preserve">51000 · GENERAL GOVERNMENT  </t>
  </si>
  <si>
    <t>Jan - Dec 19</t>
  </si>
  <si>
    <t>2021 Budget</t>
  </si>
  <si>
    <t>522330 · UTILITIES</t>
  </si>
  <si>
    <t>522510 · COMMUNICATIONS</t>
  </si>
  <si>
    <t>522610 · FIRE RESCUE SUPPLIES</t>
  </si>
  <si>
    <t>523150 · EMS TRAINING</t>
  </si>
  <si>
    <t>523620 · EMS OXYGEN &amp; MEDICINE</t>
  </si>
  <si>
    <t>53311 · REPAIRS</t>
  </si>
  <si>
    <t>55305 · RECREATION-UNEMPLOYMENT</t>
  </si>
  <si>
    <t>522920 · COMMUNITY EDUCATION</t>
  </si>
  <si>
    <t>522500 · GRANT COST - SHARE</t>
  </si>
  <si>
    <t>Jan - Dec 20</t>
  </si>
  <si>
    <t>Actual 2021</t>
  </si>
  <si>
    <t>2022 Budget</t>
  </si>
  <si>
    <t>522804 · 2% DUES - FIRE INSPECTOR PAY</t>
  </si>
  <si>
    <t>522803 · 2% DUES - PPE</t>
  </si>
  <si>
    <t>522802 · 2% DUES - PUBLIC EDUCATION</t>
  </si>
  <si>
    <t xml:space="preserve">522801 · 2% DUES - </t>
  </si>
  <si>
    <t>58100 - PAYMENT TO REFUNDING ESCROW AGENT</t>
  </si>
  <si>
    <t>522805 · 2% DUES - FIRE INSPECTOR TRAINING</t>
  </si>
  <si>
    <t>High Speed Broad Band Poject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</si>
</sst>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&quot;$&quot;#,##0.00"/>
  </numFmts>
  <fonts count="29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7" applyNumberFormat="0" applyAlignment="0" applyProtection="0"/>
    <xf numFmtId="0" fontId="14" fillId="9" borderId="8" applyNumberFormat="0" applyAlignment="0" applyProtection="0"/>
    <xf numFmtId="0" fontId="15" fillId="9" borderId="7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5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</cellStyleXfs>
  <cellXfs count="11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4" fontId="0" fillId="0" borderId="0" xfId="0" applyNumberFormat="1"/>
    <xf numFmtId="49" fontId="1" fillId="3" borderId="0" xfId="0" applyNumberFormat="1" applyFont="1" applyFill="1"/>
    <xf numFmtId="0" fontId="0" fillId="3" borderId="0" xfId="0" applyFill="1"/>
    <xf numFmtId="49" fontId="1" fillId="4" borderId="0" xfId="0" applyNumberFormat="1" applyFont="1" applyFill="1"/>
    <xf numFmtId="49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/>
    <xf numFmtId="0" fontId="21" fillId="0" borderId="0" xfId="0" applyFont="1" applyFill="1"/>
    <xf numFmtId="0" fontId="22" fillId="0" borderId="0" xfId="0" applyFont="1"/>
    <xf numFmtId="49" fontId="22" fillId="0" borderId="0" xfId="0" applyNumberFormat="1" applyFont="1" applyFill="1" applyBorder="1" applyAlignment="1">
      <alignment horizontal="centerContinuous"/>
    </xf>
    <xf numFmtId="0" fontId="22" fillId="0" borderId="0" xfId="0" applyFont="1" applyBorder="1"/>
    <xf numFmtId="49" fontId="22" fillId="0" borderId="0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2" fillId="2" borderId="0" xfId="0" applyNumberFormat="1" applyFont="1" applyFill="1" applyBorder="1"/>
    <xf numFmtId="49" fontId="24" fillId="0" borderId="0" xfId="0" applyNumberFormat="1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3" fillId="2" borderId="2" xfId="0" applyNumberFormat="1" applyFont="1" applyFill="1" applyBorder="1" applyAlignment="1">
      <alignment horizontal="center"/>
    </xf>
    <xf numFmtId="49" fontId="23" fillId="0" borderId="2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164" fontId="25" fillId="0" borderId="0" xfId="0" applyNumberFormat="1" applyFont="1" applyFill="1"/>
    <xf numFmtId="49" fontId="23" fillId="2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wrapText="1"/>
    </xf>
    <xf numFmtId="4" fontId="25" fillId="0" borderId="0" xfId="0" applyNumberFormat="1" applyFont="1"/>
    <xf numFmtId="4" fontId="25" fillId="2" borderId="0" xfId="0" applyNumberFormat="1" applyFont="1" applyFill="1"/>
    <xf numFmtId="49" fontId="23" fillId="0" borderId="0" xfId="0" applyNumberFormat="1" applyFont="1" applyFill="1"/>
    <xf numFmtId="0" fontId="21" fillId="0" borderId="0" xfId="0" applyFont="1"/>
    <xf numFmtId="49" fontId="21" fillId="0" borderId="0" xfId="0" applyNumberFormat="1" applyFont="1" applyBorder="1" applyAlignment="1">
      <alignment horizontal="centerContinuous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3" borderId="0" xfId="0" applyFont="1" applyFill="1"/>
    <xf numFmtId="0" fontId="21" fillId="0" borderId="0" xfId="0" applyNumberFormat="1" applyFont="1"/>
    <xf numFmtId="0" fontId="21" fillId="37" borderId="0" xfId="0" applyFont="1" applyFill="1"/>
    <xf numFmtId="49" fontId="1" fillId="37" borderId="0" xfId="0" applyNumberFormat="1" applyFont="1" applyFill="1"/>
    <xf numFmtId="0" fontId="22" fillId="37" borderId="0" xfId="0" applyFont="1" applyFill="1"/>
    <xf numFmtId="0" fontId="0" fillId="37" borderId="0" xfId="0" applyFill="1"/>
    <xf numFmtId="0" fontId="22" fillId="39" borderId="3" xfId="0" applyFont="1" applyFill="1" applyBorder="1"/>
    <xf numFmtId="0" fontId="22" fillId="39" borderId="13" xfId="0" applyFont="1" applyFill="1" applyBorder="1"/>
    <xf numFmtId="0" fontId="22" fillId="39" borderId="0" xfId="0" applyFont="1" applyFill="1" applyBorder="1"/>
    <xf numFmtId="0" fontId="22" fillId="39" borderId="14" xfId="0" applyFont="1" applyFill="1" applyBorder="1"/>
    <xf numFmtId="0" fontId="22" fillId="39" borderId="2" xfId="0" applyFont="1" applyFill="1" applyBorder="1"/>
    <xf numFmtId="0" fontId="22" fillId="39" borderId="15" xfId="0" applyFont="1" applyFill="1" applyBorder="1"/>
    <xf numFmtId="165" fontId="22" fillId="39" borderId="0" xfId="0" applyNumberFormat="1" applyFont="1" applyFill="1" applyBorder="1"/>
    <xf numFmtId="165" fontId="28" fillId="39" borderId="0" xfId="0" applyNumberFormat="1" applyFont="1" applyFill="1" applyBorder="1"/>
    <xf numFmtId="49" fontId="23" fillId="0" borderId="2" xfId="0" applyNumberFormat="1" applyFont="1" applyFill="1" applyBorder="1" applyAlignment="1">
      <alignment horizontal="center" wrapText="1"/>
    </xf>
    <xf numFmtId="0" fontId="21" fillId="38" borderId="0" xfId="0" applyFont="1" applyFill="1"/>
    <xf numFmtId="49" fontId="1" fillId="38" borderId="0" xfId="0" applyNumberFormat="1" applyFont="1" applyFill="1"/>
    <xf numFmtId="0" fontId="22" fillId="38" borderId="0" xfId="0" applyFont="1" applyFill="1"/>
    <xf numFmtId="0" fontId="0" fillId="38" borderId="0" xfId="0" applyFill="1"/>
    <xf numFmtId="49" fontId="1" fillId="0" borderId="16" xfId="0" applyNumberFormat="1" applyFont="1" applyBorder="1"/>
    <xf numFmtId="49" fontId="2" fillId="0" borderId="16" xfId="0" applyNumberFormat="1" applyFont="1" applyBorder="1"/>
    <xf numFmtId="4" fontId="25" fillId="0" borderId="16" xfId="0" applyNumberFormat="1" applyFont="1" applyBorder="1"/>
    <xf numFmtId="0" fontId="22" fillId="0" borderId="16" xfId="0" applyFont="1" applyBorder="1"/>
    <xf numFmtId="164" fontId="25" fillId="0" borderId="16" xfId="0" applyNumberFormat="1" applyFont="1" applyFill="1" applyBorder="1"/>
    <xf numFmtId="4" fontId="25" fillId="2" borderId="16" xfId="0" applyNumberFormat="1" applyFont="1" applyFill="1" applyBorder="1"/>
    <xf numFmtId="164" fontId="25" fillId="0" borderId="16" xfId="0" applyNumberFormat="1" applyFont="1" applyBorder="1"/>
    <xf numFmtId="4" fontId="26" fillId="0" borderId="16" xfId="0" applyNumberFormat="1" applyFont="1" applyBorder="1"/>
    <xf numFmtId="40" fontId="27" fillId="0" borderId="16" xfId="0" applyNumberFormat="1" applyFont="1" applyBorder="1"/>
    <xf numFmtId="49" fontId="1" fillId="4" borderId="16" xfId="0" applyNumberFormat="1" applyFont="1" applyFill="1" applyBorder="1"/>
    <xf numFmtId="49" fontId="2" fillId="4" borderId="16" xfId="0" applyNumberFormat="1" applyFont="1" applyFill="1" applyBorder="1"/>
    <xf numFmtId="4" fontId="25" fillId="36" borderId="16" xfId="0" applyNumberFormat="1" applyFont="1" applyFill="1" applyBorder="1"/>
    <xf numFmtId="4" fontId="26" fillId="0" borderId="16" xfId="0" applyNumberFormat="1" applyFont="1" applyFill="1" applyBorder="1"/>
    <xf numFmtId="4" fontId="25" fillId="0" borderId="16" xfId="0" applyNumberFormat="1" applyFont="1" applyFill="1" applyBorder="1"/>
    <xf numFmtId="49" fontId="1" fillId="3" borderId="16" xfId="0" applyNumberFormat="1" applyFont="1" applyFill="1" applyBorder="1"/>
    <xf numFmtId="49" fontId="2" fillId="3" borderId="16" xfId="0" applyNumberFormat="1" applyFont="1" applyFill="1" applyBorder="1"/>
    <xf numFmtId="4" fontId="25" fillId="3" borderId="16" xfId="0" applyNumberFormat="1" applyFont="1" applyFill="1" applyBorder="1"/>
    <xf numFmtId="0" fontId="22" fillId="3" borderId="16" xfId="0" applyFont="1" applyFill="1" applyBorder="1"/>
    <xf numFmtId="164" fontId="25" fillId="3" borderId="16" xfId="0" applyNumberFormat="1" applyFont="1" applyFill="1" applyBorder="1"/>
    <xf numFmtId="4" fontId="26" fillId="38" borderId="16" xfId="0" applyNumberFormat="1" applyFont="1" applyFill="1" applyBorder="1"/>
    <xf numFmtId="49" fontId="1" fillId="0" borderId="16" xfId="0" applyNumberFormat="1" applyFont="1" applyFill="1" applyBorder="1"/>
    <xf numFmtId="49" fontId="2" fillId="0" borderId="16" xfId="0" applyNumberFormat="1" applyFont="1" applyFill="1" applyBorder="1"/>
    <xf numFmtId="49" fontId="1" fillId="38" borderId="16" xfId="0" applyNumberFormat="1" applyFont="1" applyFill="1" applyBorder="1"/>
    <xf numFmtId="49" fontId="2" fillId="38" borderId="16" xfId="0" applyNumberFormat="1" applyFont="1" applyFill="1" applyBorder="1"/>
    <xf numFmtId="4" fontId="25" fillId="38" borderId="16" xfId="0" applyNumberFormat="1" applyFont="1" applyFill="1" applyBorder="1"/>
    <xf numFmtId="0" fontId="22" fillId="38" borderId="16" xfId="0" applyFont="1" applyFill="1" applyBorder="1"/>
    <xf numFmtId="164" fontId="25" fillId="38" borderId="16" xfId="0" applyNumberFormat="1" applyFont="1" applyFill="1" applyBorder="1"/>
    <xf numFmtId="0" fontId="22" fillId="0" borderId="16" xfId="0" applyFont="1" applyFill="1" applyBorder="1"/>
    <xf numFmtId="0" fontId="22" fillId="0" borderId="16" xfId="0" applyNumberFormat="1" applyFont="1" applyFill="1" applyBorder="1"/>
    <xf numFmtId="0" fontId="3" fillId="0" borderId="16" xfId="0" applyFont="1" applyBorder="1"/>
    <xf numFmtId="4" fontId="26" fillId="3" borderId="16" xfId="0" applyNumberFormat="1" applyFont="1" applyFill="1" applyBorder="1"/>
    <xf numFmtId="49" fontId="1" fillId="37" borderId="16" xfId="0" applyNumberFormat="1" applyFont="1" applyFill="1" applyBorder="1"/>
    <xf numFmtId="49" fontId="2" fillId="37" borderId="16" xfId="0" applyNumberFormat="1" applyFont="1" applyFill="1" applyBorder="1"/>
    <xf numFmtId="4" fontId="25" fillId="37" borderId="16" xfId="0" applyNumberFormat="1" applyFont="1" applyFill="1" applyBorder="1"/>
    <xf numFmtId="0" fontId="22" fillId="37" borderId="16" xfId="0" applyFont="1" applyFill="1" applyBorder="1"/>
    <xf numFmtId="164" fontId="25" fillId="37" borderId="16" xfId="0" applyNumberFormat="1" applyFont="1" applyFill="1" applyBorder="1"/>
    <xf numFmtId="4" fontId="23" fillId="0" borderId="16" xfId="0" applyNumberFormat="1" applyFont="1" applyBorder="1"/>
    <xf numFmtId="4" fontId="23" fillId="2" borderId="16" xfId="0" applyNumberFormat="1" applyFont="1" applyFill="1" applyBorder="1"/>
    <xf numFmtId="49" fontId="1" fillId="36" borderId="16" xfId="0" applyNumberFormat="1" applyFont="1" applyFill="1" applyBorder="1"/>
    <xf numFmtId="49" fontId="2" fillId="36" borderId="16" xfId="0" applyNumberFormat="1" applyFont="1" applyFill="1" applyBorder="1"/>
    <xf numFmtId="0" fontId="22" fillId="36" borderId="16" xfId="0" applyFont="1" applyFill="1" applyBorder="1"/>
    <xf numFmtId="164" fontId="25" fillId="36" borderId="16" xfId="0" applyNumberFormat="1" applyFont="1" applyFill="1" applyBorder="1"/>
    <xf numFmtId="49" fontId="1" fillId="36" borderId="0" xfId="0" applyNumberFormat="1" applyFont="1" applyFill="1"/>
    <xf numFmtId="0" fontId="0" fillId="0" borderId="16" xfId="0" applyBorder="1"/>
    <xf numFmtId="0" fontId="27" fillId="0" borderId="0" xfId="0" applyFont="1"/>
    <xf numFmtId="4" fontId="27" fillId="0" borderId="0" xfId="0" applyNumberFormat="1" applyFont="1"/>
    <xf numFmtId="4" fontId="25" fillId="0" borderId="17" xfId="0" applyNumberFormat="1" applyFont="1" applyFill="1" applyBorder="1"/>
    <xf numFmtId="4" fontId="27" fillId="0" borderId="16" xfId="0" applyNumberFormat="1" applyFont="1" applyBorder="1"/>
    <xf numFmtId="4" fontId="27" fillId="38" borderId="16" xfId="0" applyNumberFormat="1" applyFont="1" applyFill="1" applyBorder="1"/>
    <xf numFmtId="4" fontId="27" fillId="0" borderId="16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355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355;635"/>
  <ax:ocxPr ax:name="Value" ax:value="AQAEF1Byb2ZpdCAmIExvc3MAAAAAAAAAAAAAAAAAAAAAAAAAAAAAAAAAAAAAAAAAAAAAAAAAAAAAAAAAAAAAAAAAAAAAAAAAAAAAAAAAAAAAAAAAAAAAAAAAAAAAAAAAAABEVwEAMgALAAEAAAAAAAAAAQANAQEB3gcfDN4HAAABAAAAAAAAAAEAAAAAAAAAAAAAAAAAAAAAA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AAAAAAAAQAPj/vAJBcmlhbAAAAAAAAAAAAAAAAAAAAAAAAAAAAAAAAAAAAAAAAAAAAAAAABAAAAAAAAAQAPj/kAFBcmlhbAAAAAAAAAAAAAAAAAAAAAAAAAAAAAAAAAAAAAAAAAAAAAAAABAAAAAAAAAQAPj/vAJBcmlhbAAAAAAAAAAAAAAAAAAAAAAAAAAAAAAAAAAAAAAAAAAAAAAAABAAAAAAAAAQAPT/vAJBcmlhbAAAAAAAAAAAAAAAAAAAAAAAAAAAAAAAAAAAAAAAAAAAAAAAABAAAAAAAIAQAPL/vAJBcmlhbAAAAAAAAAAAAAAAAAAAAAAAAAAAAAAAAAAAAAAAAAAAAAAAABAAAAAAAIAQAPb/vAJBcmlhbAAAAAAAAAAAAAAAAAAAAAAAAAAAAAAAAAAAAAAAAAAAAAAAABAAAAAAAIAQAPj/vAJBcmlhbAAAAAAAAAAAAAAAAAAAAAAAAAAAAAAAAAAAAAAAAAAAAAAAABAAAAAAAIAQAPj/vAJBcmlhbAAAAAAAAAAAAAAAAAAAAAAAAAAAAAAAAAAAAAAAAAAAAAAAABAAAAAAAIAQAPj/kAFBcmlhbAAAAAAAAAAAAAAAAAAAAAAAAAAAAAAAAAAAAAAAAAAAAAAAAB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AAAAAAAgBAAAQD4/7wCQXJpYWwAAAAAAAAAAAAAAAAAAAAAAAAAAAAAAAAAAAAAAAAAAAAAAAAQAAAAAACA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D/ADDANxMawDcTGgAAAAAAAAAAAAAAAAAAAAAAAAIAAAAAAAAAiOEYAHANAABMAAAAAAAAAFzoGACAAEl3AAALAAAAAAAAGPlQtOEYAIIIQHYCAAAAAOD9/wJhP3aLCEB2AwAAAAIBAAB04xgAAQAAAHANAABMAAAArOEYAAAAAADgAwAA6AMAAAMAAAACAQAAdOMYAAAAAAAAAAAA4OEYALErlnbs4RgAALYEdmMAAAA9AAAAEO4AAAADAAAAbgAAAwB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AAAEAAABEVz8AAQAB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DANxMawDcTGg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cA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Y401"/>
  <sheetViews>
    <sheetView tabSelected="1" view="pageLayout" topLeftCell="D2" zoomScaleSheetLayoutView="100" workbookViewId="0">
      <selection activeCell="T12" sqref="T12"/>
    </sheetView>
  </sheetViews>
  <sheetFormatPr defaultRowHeight="15"/>
  <cols>
    <col min="1" max="4" width="1.7109375" style="40" customWidth="1"/>
    <col min="5" max="5" width="3.7109375" style="40" customWidth="1"/>
    <col min="6" max="9" width="1.7109375" style="40" customWidth="1"/>
    <col min="10" max="10" width="38.28515625" style="45" customWidth="1"/>
    <col min="11" max="11" width="10.140625" style="6" hidden="1" customWidth="1"/>
    <col min="12" max="12" width="0.7109375" customWidth="1"/>
    <col min="13" max="13" width="12.85546875" style="16" customWidth="1"/>
    <col min="14" max="14" width="1.7109375" style="7" customWidth="1"/>
    <col min="15" max="15" width="14" style="16" customWidth="1"/>
    <col min="16" max="16" width="2.42578125" customWidth="1"/>
    <col min="17" max="17" width="13.28515625" style="16" customWidth="1"/>
    <col min="18" max="18" width="2.7109375" customWidth="1"/>
    <col min="19" max="19" width="13.140625" customWidth="1"/>
    <col min="20" max="20" width="15.140625" customWidth="1"/>
    <col min="21" max="21" width="13.5703125" customWidth="1"/>
    <col min="22" max="22" width="13.5703125" style="16" customWidth="1"/>
    <col min="23" max="23" width="2.85546875" customWidth="1"/>
    <col min="24" max="24" width="13.5703125" customWidth="1"/>
    <col min="25" max="25" width="42.42578125" style="17" customWidth="1"/>
    <col min="26" max="26" width="14.28515625" style="13" customWidth="1"/>
    <col min="27" max="27" width="12.140625" style="13" customWidth="1"/>
    <col min="28" max="103" width="8.7109375" style="13"/>
  </cols>
  <sheetData>
    <row r="1" spans="1:103" ht="15.75" customHeight="1">
      <c r="B1" s="1"/>
      <c r="C1" s="1"/>
      <c r="D1" s="1"/>
      <c r="E1" s="1"/>
      <c r="F1" s="1"/>
      <c r="G1" s="1"/>
      <c r="H1" s="1"/>
      <c r="I1" s="1"/>
      <c r="J1" s="41"/>
      <c r="K1" s="19"/>
      <c r="L1" s="20"/>
      <c r="M1" s="21"/>
      <c r="N1" s="19"/>
      <c r="O1" s="22"/>
      <c r="P1" s="21"/>
      <c r="Q1" s="24"/>
      <c r="R1" s="23"/>
      <c r="S1" s="24" t="s">
        <v>297</v>
      </c>
      <c r="T1" s="22" t="s">
        <v>356</v>
      </c>
      <c r="U1" s="22" t="s">
        <v>298</v>
      </c>
      <c r="V1" s="25"/>
      <c r="W1" s="25"/>
      <c r="X1" s="25"/>
      <c r="Y1" s="13"/>
      <c r="CV1"/>
      <c r="CW1"/>
      <c r="CX1"/>
      <c r="CY1"/>
    </row>
    <row r="2" spans="1:103" s="5" customFormat="1" ht="15.75" customHeight="1" thickBot="1">
      <c r="A2" s="42"/>
      <c r="B2" s="4"/>
      <c r="C2" s="4"/>
      <c r="D2" s="4"/>
      <c r="E2" s="4"/>
      <c r="F2" s="4"/>
      <c r="G2" s="4"/>
      <c r="H2" s="4"/>
      <c r="I2" s="4"/>
      <c r="J2" s="43"/>
      <c r="K2" s="27" t="s">
        <v>330</v>
      </c>
      <c r="L2" s="26"/>
      <c r="M2" s="27" t="s">
        <v>355</v>
      </c>
      <c r="N2" s="28"/>
      <c r="O2" s="30" t="s">
        <v>365</v>
      </c>
      <c r="P2" s="29"/>
      <c r="Q2" s="58" t="s">
        <v>376</v>
      </c>
      <c r="R2" s="31"/>
      <c r="S2" s="30" t="s">
        <v>377</v>
      </c>
      <c r="T2" s="32" t="s">
        <v>366</v>
      </c>
      <c r="U2" s="32" t="s">
        <v>378</v>
      </c>
      <c r="V2" s="33"/>
      <c r="W2" s="33"/>
      <c r="X2" s="33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</row>
    <row r="3" spans="1:103" ht="15.75" thickTop="1">
      <c r="B3" s="4"/>
      <c r="C3" s="4"/>
      <c r="D3" s="4"/>
      <c r="E3" s="4"/>
      <c r="F3" s="4"/>
      <c r="G3" s="4"/>
      <c r="H3" s="4"/>
      <c r="I3" s="4"/>
      <c r="J3" s="2"/>
      <c r="K3" s="22"/>
      <c r="L3" s="18"/>
      <c r="M3" s="22"/>
      <c r="N3" s="34"/>
      <c r="O3" s="29"/>
      <c r="P3" s="22"/>
      <c r="Q3" s="36"/>
      <c r="R3" s="35"/>
      <c r="S3" s="29"/>
      <c r="T3" s="36"/>
      <c r="U3" s="36"/>
      <c r="V3" s="25"/>
      <c r="W3" s="25"/>
      <c r="X3" s="25"/>
      <c r="Y3" s="13"/>
      <c r="CV3"/>
      <c r="CW3"/>
      <c r="CX3"/>
      <c r="CY3"/>
    </row>
    <row r="4" spans="1:103">
      <c r="B4" s="1"/>
      <c r="C4" s="1"/>
      <c r="D4" s="11" t="s">
        <v>0</v>
      </c>
      <c r="E4" s="11"/>
      <c r="F4" s="11"/>
      <c r="G4" s="1"/>
      <c r="H4" s="1"/>
      <c r="I4" s="1"/>
      <c r="J4" s="2"/>
      <c r="K4" s="37"/>
      <c r="L4" s="18"/>
      <c r="M4" s="37"/>
      <c r="N4" s="34"/>
      <c r="O4" s="37"/>
      <c r="P4" s="37"/>
      <c r="Q4" s="37"/>
      <c r="R4" s="38"/>
      <c r="S4" s="37"/>
      <c r="T4" s="37"/>
      <c r="U4" s="37"/>
      <c r="V4" s="25"/>
      <c r="W4" s="25"/>
      <c r="X4" s="25"/>
      <c r="Y4" s="13"/>
      <c r="CV4"/>
      <c r="CW4"/>
      <c r="CX4"/>
      <c r="CY4"/>
    </row>
    <row r="5" spans="1:103">
      <c r="B5" s="1"/>
      <c r="C5" s="1"/>
      <c r="D5" s="1"/>
      <c r="E5" s="63" t="s">
        <v>1</v>
      </c>
      <c r="F5" s="63"/>
      <c r="G5" s="63"/>
      <c r="H5" s="63"/>
      <c r="I5" s="63"/>
      <c r="J5" s="64"/>
      <c r="K5" s="65"/>
      <c r="L5" s="66"/>
      <c r="M5" s="65"/>
      <c r="N5" s="67"/>
      <c r="O5" s="65"/>
      <c r="P5" s="65"/>
      <c r="Q5" s="65"/>
      <c r="R5" s="68"/>
      <c r="S5" s="65"/>
      <c r="T5" s="65"/>
      <c r="U5" s="65"/>
      <c r="V5" s="25"/>
      <c r="W5" s="25"/>
      <c r="X5" s="25"/>
      <c r="Y5" s="13"/>
      <c r="CV5"/>
      <c r="CW5"/>
      <c r="CX5"/>
      <c r="CY5"/>
    </row>
    <row r="6" spans="1:103">
      <c r="B6" s="1"/>
      <c r="C6" s="1"/>
      <c r="D6" s="1"/>
      <c r="E6" s="63"/>
      <c r="F6" s="63" t="s">
        <v>2</v>
      </c>
      <c r="G6" s="63"/>
      <c r="H6" s="63"/>
      <c r="I6" s="63"/>
      <c r="J6" s="64"/>
      <c r="K6" s="65">
        <v>907585.84</v>
      </c>
      <c r="L6" s="66"/>
      <c r="M6" s="70">
        <v>870937.86</v>
      </c>
      <c r="N6" s="66"/>
      <c r="O6" s="70">
        <v>1057997.29</v>
      </c>
      <c r="P6" s="69"/>
      <c r="Q6" s="110">
        <v>1375765.16</v>
      </c>
      <c r="R6" s="68"/>
      <c r="S6" s="65">
        <v>1382175.37</v>
      </c>
      <c r="T6" s="71">
        <v>1381928</v>
      </c>
      <c r="U6" s="108">
        <v>1567925</v>
      </c>
      <c r="V6" s="25"/>
      <c r="W6" s="25"/>
      <c r="X6" s="25"/>
      <c r="Y6" s="13"/>
      <c r="CV6"/>
      <c r="CW6"/>
      <c r="CX6"/>
      <c r="CY6"/>
    </row>
    <row r="7" spans="1:103">
      <c r="B7" s="1"/>
      <c r="C7" s="1"/>
      <c r="D7" s="1"/>
      <c r="E7" s="63"/>
      <c r="F7" s="63" t="s">
        <v>3</v>
      </c>
      <c r="G7" s="63"/>
      <c r="H7" s="63"/>
      <c r="I7" s="63"/>
      <c r="J7" s="64"/>
      <c r="K7" s="65">
        <v>0</v>
      </c>
      <c r="L7" s="66"/>
      <c r="M7" s="69">
        <v>0</v>
      </c>
      <c r="N7" s="66"/>
      <c r="O7" s="65">
        <v>1981.3</v>
      </c>
      <c r="P7" s="69"/>
      <c r="Q7" s="110">
        <v>5741.48</v>
      </c>
      <c r="R7" s="68"/>
      <c r="S7" s="65">
        <v>3510</v>
      </c>
      <c r="T7" s="65">
        <v>0</v>
      </c>
      <c r="U7" s="65"/>
      <c r="V7" s="25"/>
      <c r="W7" s="25"/>
      <c r="X7" s="25"/>
      <c r="Y7" s="13"/>
      <c r="CV7"/>
      <c r="CW7"/>
      <c r="CX7"/>
      <c r="CY7"/>
    </row>
    <row r="8" spans="1:103">
      <c r="B8" s="1"/>
      <c r="C8" s="1"/>
      <c r="D8" s="1"/>
      <c r="E8" s="63"/>
      <c r="F8" s="63" t="s">
        <v>4</v>
      </c>
      <c r="G8" s="63"/>
      <c r="H8" s="63"/>
      <c r="I8" s="63"/>
      <c r="J8" s="64"/>
      <c r="K8" s="65">
        <v>794.81</v>
      </c>
      <c r="L8" s="66"/>
      <c r="M8" s="65">
        <v>3367.83</v>
      </c>
      <c r="N8" s="66"/>
      <c r="O8" s="65">
        <v>3719.88</v>
      </c>
      <c r="P8" s="69"/>
      <c r="Q8" s="110">
        <v>3775.89</v>
      </c>
      <c r="R8" s="68"/>
      <c r="S8" s="65"/>
      <c r="T8" s="65">
        <v>0</v>
      </c>
      <c r="U8" s="65"/>
      <c r="V8" s="25"/>
      <c r="W8" s="25"/>
      <c r="X8" s="25"/>
      <c r="Y8" s="13"/>
      <c r="CV8"/>
      <c r="CW8"/>
      <c r="CX8"/>
      <c r="CY8"/>
    </row>
    <row r="9" spans="1:103">
      <c r="B9" s="1"/>
      <c r="C9" s="1"/>
      <c r="D9" s="1"/>
      <c r="E9" s="63"/>
      <c r="F9" s="63" t="s">
        <v>352</v>
      </c>
      <c r="G9" s="63"/>
      <c r="H9" s="63"/>
      <c r="I9" s="63"/>
      <c r="J9" s="64"/>
      <c r="K9" s="65"/>
      <c r="L9" s="66"/>
      <c r="M9" s="69"/>
      <c r="N9" s="66"/>
      <c r="O9" s="65">
        <v>0</v>
      </c>
      <c r="P9" s="69"/>
      <c r="Q9" s="65"/>
      <c r="R9" s="68"/>
      <c r="S9" s="65">
        <v>28.36</v>
      </c>
      <c r="T9" s="65">
        <v>0</v>
      </c>
      <c r="U9" s="65"/>
      <c r="V9" s="25"/>
      <c r="W9" s="25"/>
      <c r="X9" s="25"/>
      <c r="Y9" s="13"/>
      <c r="CV9"/>
      <c r="CW9"/>
      <c r="CX9"/>
      <c r="CY9"/>
    </row>
    <row r="10" spans="1:103">
      <c r="B10" s="1"/>
      <c r="C10" s="1"/>
      <c r="D10" s="1"/>
      <c r="E10" s="101" t="s">
        <v>5</v>
      </c>
      <c r="F10" s="101"/>
      <c r="G10" s="101"/>
      <c r="H10" s="101"/>
      <c r="I10" s="101"/>
      <c r="J10" s="102"/>
      <c r="K10" s="74">
        <f>ROUND(SUM(K5:K9),5)</f>
        <v>908380.65</v>
      </c>
      <c r="L10" s="103"/>
      <c r="M10" s="74">
        <f>ROUND(SUM(M5:M9),5)</f>
        <v>874305.69</v>
      </c>
      <c r="N10" s="104"/>
      <c r="O10" s="74">
        <f>ROUND(SUM(O5:O9),5)</f>
        <v>1063698.47</v>
      </c>
      <c r="P10" s="74"/>
      <c r="Q10" s="74">
        <f>ROUND(SUM(Q5:Q9),5)</f>
        <v>1385282.53</v>
      </c>
      <c r="R10" s="74"/>
      <c r="S10" s="74">
        <f>ROUND(SUM(S5:S9),5)</f>
        <v>1385713.73</v>
      </c>
      <c r="T10" s="74">
        <f>ROUND(SUM(T5:T9),5)</f>
        <v>1381928</v>
      </c>
      <c r="U10" s="74">
        <f>ROUND(SUM(U5:U9),5)</f>
        <v>1567925</v>
      </c>
      <c r="V10" s="25"/>
      <c r="W10" s="25"/>
      <c r="X10" s="25"/>
      <c r="Y10" s="13"/>
      <c r="CV10"/>
      <c r="CW10"/>
      <c r="CX10"/>
      <c r="CY10"/>
    </row>
    <row r="11" spans="1:103">
      <c r="B11" s="1"/>
      <c r="C11" s="1"/>
      <c r="D11" s="1"/>
      <c r="E11" s="63" t="s">
        <v>6</v>
      </c>
      <c r="F11" s="63"/>
      <c r="G11" s="63"/>
      <c r="H11" s="63"/>
      <c r="I11" s="63"/>
      <c r="J11" s="64"/>
      <c r="K11" s="65"/>
      <c r="L11" s="66"/>
      <c r="M11" s="65"/>
      <c r="N11" s="67"/>
      <c r="O11" s="65"/>
      <c r="P11" s="65"/>
      <c r="Q11" s="65"/>
      <c r="R11" s="68"/>
      <c r="S11" s="65"/>
      <c r="T11" s="65"/>
      <c r="U11" s="65"/>
      <c r="V11" s="25"/>
      <c r="W11" s="25"/>
      <c r="X11" s="25"/>
      <c r="Y11" s="13"/>
      <c r="CV11"/>
      <c r="CW11"/>
      <c r="CX11"/>
      <c r="CY11"/>
    </row>
    <row r="12" spans="1:103">
      <c r="B12" s="1"/>
      <c r="C12" s="1"/>
      <c r="D12" s="1"/>
      <c r="E12" s="63"/>
      <c r="F12" s="63" t="s">
        <v>7</v>
      </c>
      <c r="G12" s="63"/>
      <c r="H12" s="63"/>
      <c r="I12" s="63"/>
      <c r="J12" s="64"/>
      <c r="K12" s="65">
        <v>118288.31</v>
      </c>
      <c r="L12" s="66"/>
      <c r="M12" s="65">
        <v>160519.5</v>
      </c>
      <c r="N12" s="67"/>
      <c r="O12" s="70">
        <v>154946.96</v>
      </c>
      <c r="P12" s="65"/>
      <c r="Q12" s="110">
        <v>130751.37</v>
      </c>
      <c r="R12" s="68"/>
      <c r="S12" s="65">
        <v>214140.7</v>
      </c>
      <c r="T12" s="70">
        <v>155000</v>
      </c>
      <c r="U12" s="70">
        <v>155000</v>
      </c>
      <c r="V12" s="25"/>
      <c r="W12" s="25"/>
      <c r="X12" s="25"/>
      <c r="Y12" s="13"/>
      <c r="CV12"/>
      <c r="CW12"/>
      <c r="CX12"/>
      <c r="CY12"/>
    </row>
    <row r="13" spans="1:103">
      <c r="B13" s="1"/>
      <c r="C13" s="1"/>
      <c r="D13" s="1"/>
      <c r="E13" s="101" t="s">
        <v>8</v>
      </c>
      <c r="F13" s="101"/>
      <c r="G13" s="101"/>
      <c r="H13" s="101"/>
      <c r="I13" s="101"/>
      <c r="J13" s="102"/>
      <c r="K13" s="74">
        <f>ROUND(SUM(K11:K12),5)</f>
        <v>118288.31</v>
      </c>
      <c r="L13" s="103"/>
      <c r="M13" s="74">
        <f>ROUND(SUM(M11:M12),5)</f>
        <v>160519.5</v>
      </c>
      <c r="N13" s="104"/>
      <c r="O13" s="74">
        <f>ROUND(SUM(O11:O12),5)</f>
        <v>154946.96</v>
      </c>
      <c r="P13" s="74"/>
      <c r="Q13" s="74">
        <f>ROUND(SUM(Q11:Q12),5)</f>
        <v>130751.37</v>
      </c>
      <c r="R13" s="74"/>
      <c r="S13" s="74">
        <f>ROUND(SUM(S11:S12),5)</f>
        <v>214140.7</v>
      </c>
      <c r="T13" s="74">
        <f>ROUND(SUM(T11:T12),5)</f>
        <v>155000</v>
      </c>
      <c r="U13" s="74">
        <f>ROUND(SUM(U11:U12),5)</f>
        <v>155000</v>
      </c>
      <c r="V13" s="25"/>
      <c r="W13" s="25"/>
      <c r="X13" s="25"/>
      <c r="Y13" s="13"/>
      <c r="CV13"/>
      <c r="CW13"/>
      <c r="CX13"/>
      <c r="CY13"/>
    </row>
    <row r="14" spans="1:103">
      <c r="B14" s="1"/>
      <c r="C14" s="1"/>
      <c r="D14" s="1"/>
      <c r="E14" s="63" t="s">
        <v>9</v>
      </c>
      <c r="F14" s="63"/>
      <c r="G14" s="63"/>
      <c r="H14" s="63"/>
      <c r="I14" s="63"/>
      <c r="J14" s="64"/>
      <c r="K14" s="65"/>
      <c r="L14" s="66"/>
      <c r="M14" s="65"/>
      <c r="N14" s="67"/>
      <c r="O14" s="65"/>
      <c r="P14" s="65"/>
      <c r="Q14" s="65"/>
      <c r="R14" s="68"/>
      <c r="S14" s="65"/>
      <c r="T14" s="65"/>
      <c r="U14" s="65"/>
      <c r="V14" s="25"/>
      <c r="W14" s="25"/>
      <c r="X14" s="25"/>
      <c r="Y14" s="13"/>
      <c r="CV14"/>
      <c r="CW14"/>
      <c r="CX14"/>
      <c r="CY14"/>
    </row>
    <row r="15" spans="1:103">
      <c r="B15" s="1"/>
      <c r="C15" s="1"/>
      <c r="D15" s="1"/>
      <c r="E15" s="63"/>
      <c r="F15" s="63" t="s">
        <v>331</v>
      </c>
      <c r="G15" s="63"/>
      <c r="H15" s="63"/>
      <c r="I15" s="63"/>
      <c r="J15" s="64"/>
      <c r="K15" s="65">
        <v>12300</v>
      </c>
      <c r="L15" s="66"/>
      <c r="M15" s="65">
        <v>0</v>
      </c>
      <c r="N15" s="67"/>
      <c r="O15" s="65">
        <f>L15+M15</f>
        <v>0</v>
      </c>
      <c r="P15" s="65"/>
      <c r="Q15" s="65"/>
      <c r="R15" s="68"/>
      <c r="S15" s="110">
        <v>50450.239999999998</v>
      </c>
      <c r="T15" s="65">
        <v>0</v>
      </c>
      <c r="U15" s="65">
        <v>0</v>
      </c>
      <c r="V15" s="25"/>
      <c r="W15" s="25"/>
      <c r="X15" s="25"/>
      <c r="Y15" s="13"/>
      <c r="CV15"/>
      <c r="CW15"/>
      <c r="CX15"/>
      <c r="CY15"/>
    </row>
    <row r="16" spans="1:103">
      <c r="B16" s="1"/>
      <c r="C16" s="1"/>
      <c r="D16" s="1"/>
      <c r="E16" s="63"/>
      <c r="F16" s="63" t="s">
        <v>10</v>
      </c>
      <c r="G16" s="63"/>
      <c r="H16" s="63"/>
      <c r="I16" s="63"/>
      <c r="J16" s="64"/>
      <c r="K16" s="65">
        <v>20315.509999999998</v>
      </c>
      <c r="L16" s="66"/>
      <c r="M16" s="65">
        <v>20315.509999999998</v>
      </c>
      <c r="N16" s="67"/>
      <c r="O16" s="70">
        <v>20315.509999999998</v>
      </c>
      <c r="P16" s="65"/>
      <c r="Q16" s="110">
        <v>20388.259999999998</v>
      </c>
      <c r="R16" s="68"/>
      <c r="S16" s="65">
        <v>3347.17</v>
      </c>
      <c r="T16" s="70">
        <v>22315</v>
      </c>
      <c r="U16" s="70">
        <v>22315</v>
      </c>
      <c r="V16" s="25"/>
      <c r="W16" s="25"/>
      <c r="X16" s="25"/>
      <c r="Y16" s="13"/>
      <c r="CV16"/>
      <c r="CW16"/>
      <c r="CX16"/>
      <c r="CY16"/>
    </row>
    <row r="17" spans="2:103">
      <c r="B17" s="1"/>
      <c r="C17" s="1"/>
      <c r="D17" s="1"/>
      <c r="E17" s="63"/>
      <c r="F17" s="63" t="s">
        <v>11</v>
      </c>
      <c r="G17" s="63"/>
      <c r="H17" s="63"/>
      <c r="I17" s="63"/>
      <c r="J17" s="64"/>
      <c r="K17" s="65">
        <v>9955.33</v>
      </c>
      <c r="L17" s="66"/>
      <c r="M17" s="65">
        <v>11418.9</v>
      </c>
      <c r="N17" s="67"/>
      <c r="O17" s="70">
        <v>12261.92</v>
      </c>
      <c r="P17" s="65"/>
      <c r="Q17" s="110">
        <v>12762</v>
      </c>
      <c r="R17" s="68"/>
      <c r="S17" s="65">
        <v>13255.22</v>
      </c>
      <c r="T17" s="70">
        <v>12500</v>
      </c>
      <c r="U17" s="110">
        <v>13000</v>
      </c>
      <c r="V17" s="25"/>
      <c r="W17" s="25"/>
      <c r="X17" s="25"/>
      <c r="Y17" s="13"/>
      <c r="CV17"/>
      <c r="CW17"/>
      <c r="CX17"/>
      <c r="CY17"/>
    </row>
    <row r="18" spans="2:103">
      <c r="B18" s="1"/>
      <c r="C18" s="1"/>
      <c r="D18" s="1"/>
      <c r="E18" s="63"/>
      <c r="F18" s="63" t="s">
        <v>12</v>
      </c>
      <c r="G18" s="63"/>
      <c r="H18" s="63"/>
      <c r="I18" s="63"/>
      <c r="J18" s="64"/>
      <c r="K18" s="65">
        <v>86</v>
      </c>
      <c r="L18" s="66"/>
      <c r="M18" s="65">
        <v>71.03</v>
      </c>
      <c r="N18" s="67"/>
      <c r="O18" s="70">
        <v>72.75</v>
      </c>
      <c r="P18" s="65"/>
      <c r="Q18" s="110">
        <v>0</v>
      </c>
      <c r="R18" s="68"/>
      <c r="S18" s="65">
        <v>72.75</v>
      </c>
      <c r="T18" s="70">
        <v>73</v>
      </c>
      <c r="U18" s="70">
        <v>73</v>
      </c>
      <c r="V18" s="25"/>
      <c r="W18" s="25"/>
      <c r="X18" s="25"/>
      <c r="Y18" s="13"/>
      <c r="CV18"/>
      <c r="CW18"/>
      <c r="CX18"/>
      <c r="CY18"/>
    </row>
    <row r="19" spans="2:103">
      <c r="B19" s="1"/>
      <c r="C19" s="1"/>
      <c r="D19" s="1"/>
      <c r="E19" s="63"/>
      <c r="F19" s="63" t="s">
        <v>299</v>
      </c>
      <c r="G19" s="63"/>
      <c r="H19" s="63"/>
      <c r="I19" s="63"/>
      <c r="J19" s="64"/>
      <c r="K19" s="65">
        <v>160</v>
      </c>
      <c r="L19" s="66"/>
      <c r="M19" s="65">
        <v>0</v>
      </c>
      <c r="N19" s="67"/>
      <c r="O19" s="65">
        <v>0</v>
      </c>
      <c r="P19" s="65"/>
      <c r="Q19" s="110">
        <v>12771.87</v>
      </c>
      <c r="R19" s="68"/>
      <c r="S19" s="65">
        <v>0</v>
      </c>
      <c r="T19" s="65">
        <v>0</v>
      </c>
      <c r="U19" s="65">
        <v>0</v>
      </c>
      <c r="V19" s="25"/>
      <c r="W19" s="25"/>
      <c r="X19" s="25"/>
      <c r="Y19" s="13"/>
      <c r="CV19"/>
      <c r="CW19"/>
      <c r="CX19"/>
      <c r="CY19"/>
    </row>
    <row r="20" spans="2:103">
      <c r="B20" s="1"/>
      <c r="C20" s="1"/>
      <c r="D20" s="1"/>
      <c r="E20" s="63"/>
      <c r="F20" s="63" t="s">
        <v>13</v>
      </c>
      <c r="G20" s="63"/>
      <c r="H20" s="63"/>
      <c r="I20" s="63"/>
      <c r="J20" s="64"/>
      <c r="K20" s="65">
        <v>199258.98</v>
      </c>
      <c r="L20" s="66"/>
      <c r="M20" s="65">
        <v>216180.61</v>
      </c>
      <c r="N20" s="67"/>
      <c r="O20" s="65">
        <v>216180.61</v>
      </c>
      <c r="P20" s="65"/>
      <c r="Q20" s="110">
        <v>237807.72</v>
      </c>
      <c r="R20" s="68"/>
      <c r="S20" s="65">
        <v>178355.79</v>
      </c>
      <c r="T20" s="65">
        <v>237808</v>
      </c>
      <c r="U20" s="109">
        <v>242603</v>
      </c>
      <c r="V20" s="25"/>
      <c r="W20" s="25"/>
      <c r="X20" s="25"/>
      <c r="Y20" s="13"/>
      <c r="CV20"/>
      <c r="CW20"/>
      <c r="CX20"/>
      <c r="CY20"/>
    </row>
    <row r="21" spans="2:103">
      <c r="B21" s="1"/>
      <c r="C21" s="1"/>
      <c r="D21" s="1"/>
      <c r="E21" s="63"/>
      <c r="F21" s="63" t="s">
        <v>14</v>
      </c>
      <c r="G21" s="63"/>
      <c r="H21" s="63"/>
      <c r="I21" s="63"/>
      <c r="J21" s="64"/>
      <c r="K21" s="65">
        <v>0</v>
      </c>
      <c r="L21" s="66"/>
      <c r="M21" s="65">
        <v>0</v>
      </c>
      <c r="N21" s="67"/>
      <c r="O21" s="70">
        <v>311403.59999999998</v>
      </c>
      <c r="P21" s="65"/>
      <c r="Q21" s="110">
        <v>0</v>
      </c>
      <c r="R21" s="68"/>
      <c r="S21" s="65">
        <v>0</v>
      </c>
      <c r="T21" s="75">
        <v>0</v>
      </c>
      <c r="U21" s="75">
        <v>0</v>
      </c>
      <c r="V21" s="25"/>
      <c r="W21" s="25"/>
      <c r="X21" s="25"/>
      <c r="Y21" s="13"/>
      <c r="CV21"/>
      <c r="CW21"/>
      <c r="CX21"/>
      <c r="CY21"/>
    </row>
    <row r="22" spans="2:103">
      <c r="B22" s="1"/>
      <c r="C22" s="1"/>
      <c r="D22" s="1"/>
      <c r="E22" s="63"/>
      <c r="F22" s="63" t="s">
        <v>15</v>
      </c>
      <c r="G22" s="63"/>
      <c r="H22" s="63"/>
      <c r="I22" s="63"/>
      <c r="J22" s="64"/>
      <c r="K22" s="65">
        <v>7551.38</v>
      </c>
      <c r="L22" s="66"/>
      <c r="M22" s="65">
        <v>7315.42</v>
      </c>
      <c r="N22" s="67"/>
      <c r="O22" s="70">
        <v>7446.25</v>
      </c>
      <c r="P22" s="65"/>
      <c r="Q22" s="110">
        <v>7326.4</v>
      </c>
      <c r="R22" s="68"/>
      <c r="S22" s="65">
        <v>7409.86</v>
      </c>
      <c r="T22" s="70">
        <v>7400</v>
      </c>
      <c r="U22" s="70">
        <v>7400</v>
      </c>
      <c r="V22" s="25"/>
      <c r="W22" s="25"/>
      <c r="X22" s="25"/>
      <c r="Y22" s="13"/>
      <c r="CV22"/>
      <c r="CW22"/>
      <c r="CX22"/>
      <c r="CY22"/>
    </row>
    <row r="23" spans="2:103">
      <c r="B23" s="1"/>
      <c r="C23" s="1"/>
      <c r="D23" s="1"/>
      <c r="E23" s="63"/>
      <c r="F23" s="63" t="s">
        <v>16</v>
      </c>
      <c r="G23" s="63"/>
      <c r="H23" s="63"/>
      <c r="I23" s="63"/>
      <c r="J23" s="64"/>
      <c r="K23" s="65">
        <v>8752.3799999999992</v>
      </c>
      <c r="L23" s="66"/>
      <c r="M23" s="65">
        <v>5216.38</v>
      </c>
      <c r="N23" s="67"/>
      <c r="O23" s="65">
        <v>6979.37</v>
      </c>
      <c r="P23" s="65"/>
      <c r="Q23" s="110">
        <v>985.64</v>
      </c>
      <c r="R23" s="68"/>
      <c r="S23" s="65">
        <v>741.3</v>
      </c>
      <c r="T23" s="65">
        <v>742</v>
      </c>
      <c r="U23" s="65">
        <v>502</v>
      </c>
      <c r="V23" s="25"/>
      <c r="W23" s="25"/>
      <c r="X23" s="25"/>
      <c r="Y23" s="13"/>
      <c r="CV23"/>
      <c r="CW23"/>
      <c r="CX23"/>
      <c r="CY23"/>
    </row>
    <row r="24" spans="2:103">
      <c r="B24" s="1"/>
      <c r="C24" s="1"/>
      <c r="D24" s="1"/>
      <c r="E24" s="63"/>
      <c r="F24" s="63" t="s">
        <v>17</v>
      </c>
      <c r="G24" s="63"/>
      <c r="H24" s="63"/>
      <c r="I24" s="63"/>
      <c r="J24" s="64"/>
      <c r="K24" s="65">
        <v>41778.61</v>
      </c>
      <c r="L24" s="66"/>
      <c r="M24" s="65">
        <v>40535.93</v>
      </c>
      <c r="N24" s="67"/>
      <c r="O24" s="65">
        <v>42812.44</v>
      </c>
      <c r="P24" s="65"/>
      <c r="Q24" s="110">
        <v>44931.79</v>
      </c>
      <c r="R24" s="68"/>
      <c r="S24" s="65">
        <v>45217.32</v>
      </c>
      <c r="T24" s="65">
        <v>45000</v>
      </c>
      <c r="U24" s="65">
        <v>45000</v>
      </c>
      <c r="V24" s="25"/>
      <c r="W24" s="25"/>
      <c r="X24" s="25"/>
      <c r="Y24" s="13"/>
      <c r="CV24"/>
      <c r="CW24"/>
      <c r="CX24"/>
      <c r="CY24"/>
    </row>
    <row r="25" spans="2:103">
      <c r="B25" s="1"/>
      <c r="C25" s="1"/>
      <c r="D25" s="1"/>
      <c r="E25" s="63"/>
      <c r="F25" s="63" t="s">
        <v>332</v>
      </c>
      <c r="G25" s="63"/>
      <c r="H25" s="63"/>
      <c r="I25" s="63"/>
      <c r="J25" s="64"/>
      <c r="K25" s="65">
        <v>5321.76</v>
      </c>
      <c r="L25" s="66"/>
      <c r="M25" s="65">
        <v>0</v>
      </c>
      <c r="N25" s="67"/>
      <c r="O25" s="65">
        <v>0</v>
      </c>
      <c r="P25" s="65"/>
      <c r="Q25" s="110">
        <v>0</v>
      </c>
      <c r="R25" s="68"/>
      <c r="S25" s="65"/>
      <c r="T25" s="65">
        <v>0</v>
      </c>
      <c r="U25" s="65">
        <v>0</v>
      </c>
      <c r="V25" s="25"/>
      <c r="W25" s="25"/>
      <c r="X25" s="25"/>
      <c r="Y25" s="13"/>
      <c r="CV25"/>
      <c r="CW25"/>
      <c r="CX25"/>
      <c r="CY25"/>
    </row>
    <row r="26" spans="2:103">
      <c r="B26" s="1"/>
      <c r="C26" s="1"/>
      <c r="D26" s="1"/>
      <c r="E26" s="63"/>
      <c r="F26" s="63" t="s">
        <v>18</v>
      </c>
      <c r="G26" s="63"/>
      <c r="H26" s="63"/>
      <c r="I26" s="63"/>
      <c r="J26" s="64"/>
      <c r="K26" s="65">
        <v>104.38</v>
      </c>
      <c r="L26" s="66"/>
      <c r="M26" s="65">
        <v>104.64</v>
      </c>
      <c r="N26" s="67"/>
      <c r="O26" s="70">
        <v>101.44</v>
      </c>
      <c r="P26" s="65"/>
      <c r="Q26" s="110">
        <v>101.44</v>
      </c>
      <c r="R26" s="68"/>
      <c r="S26" s="65">
        <v>204.44</v>
      </c>
      <c r="T26" s="70">
        <v>130</v>
      </c>
      <c r="U26" s="70">
        <v>130</v>
      </c>
      <c r="V26" s="25"/>
      <c r="W26" s="25"/>
      <c r="X26" s="25"/>
      <c r="Y26" s="13"/>
      <c r="CV26"/>
      <c r="CW26"/>
      <c r="CX26"/>
      <c r="CY26"/>
    </row>
    <row r="27" spans="2:103">
      <c r="B27" s="1"/>
      <c r="C27" s="1"/>
      <c r="D27" s="1"/>
      <c r="E27" s="63"/>
      <c r="F27" s="63" t="s">
        <v>19</v>
      </c>
      <c r="G27" s="63"/>
      <c r="H27" s="63"/>
      <c r="I27" s="63"/>
      <c r="J27" s="64"/>
      <c r="K27" s="65">
        <v>0</v>
      </c>
      <c r="L27" s="66"/>
      <c r="M27" s="65">
        <v>0</v>
      </c>
      <c r="N27" s="67"/>
      <c r="O27" s="65">
        <v>0</v>
      </c>
      <c r="P27" s="65"/>
      <c r="Q27" s="110">
        <v>0</v>
      </c>
      <c r="R27" s="68"/>
      <c r="S27" s="65"/>
      <c r="T27" s="65">
        <v>0</v>
      </c>
      <c r="U27" s="65">
        <v>0</v>
      </c>
      <c r="V27" s="25"/>
      <c r="W27" s="25"/>
      <c r="X27" s="25"/>
      <c r="Y27" s="13"/>
      <c r="CV27"/>
      <c r="CW27"/>
      <c r="CX27"/>
      <c r="CY27"/>
    </row>
    <row r="28" spans="2:103">
      <c r="B28" s="1"/>
      <c r="C28" s="1"/>
      <c r="D28" s="1"/>
      <c r="E28" s="63"/>
      <c r="F28" s="63" t="s">
        <v>20</v>
      </c>
      <c r="G28" s="63"/>
      <c r="H28" s="63"/>
      <c r="I28" s="63"/>
      <c r="J28" s="64"/>
      <c r="K28" s="65">
        <v>201438</v>
      </c>
      <c r="L28" s="66"/>
      <c r="M28" s="65">
        <v>0</v>
      </c>
      <c r="N28" s="67"/>
      <c r="O28" s="65">
        <v>0</v>
      </c>
      <c r="P28" s="65"/>
      <c r="Q28" s="110">
        <v>0</v>
      </c>
      <c r="R28" s="68"/>
      <c r="S28" s="65"/>
      <c r="T28" s="65">
        <v>0</v>
      </c>
      <c r="U28" s="65">
        <v>0</v>
      </c>
      <c r="V28" s="25"/>
      <c r="W28" s="25"/>
      <c r="X28" s="25"/>
      <c r="Y28" s="13"/>
      <c r="CV28"/>
      <c r="CW28"/>
      <c r="CX28"/>
      <c r="CY28"/>
    </row>
    <row r="29" spans="2:103">
      <c r="B29" s="1"/>
      <c r="C29" s="1"/>
      <c r="D29" s="1"/>
      <c r="E29" s="63"/>
      <c r="F29" s="63" t="s">
        <v>21</v>
      </c>
      <c r="G29" s="63"/>
      <c r="H29" s="63"/>
      <c r="I29" s="63"/>
      <c r="J29" s="64"/>
      <c r="K29" s="65">
        <v>0</v>
      </c>
      <c r="L29" s="66"/>
      <c r="M29" s="65">
        <v>17084.73</v>
      </c>
      <c r="N29" s="67"/>
      <c r="O29" s="65">
        <v>17526.5</v>
      </c>
      <c r="P29" s="65"/>
      <c r="Q29" s="110">
        <v>20794.02</v>
      </c>
      <c r="R29" s="68"/>
      <c r="S29" s="65">
        <v>4063.13</v>
      </c>
      <c r="T29" s="76">
        <v>22750</v>
      </c>
      <c r="U29" s="76">
        <v>22750</v>
      </c>
      <c r="V29" s="25"/>
      <c r="W29" s="25"/>
      <c r="X29" s="25"/>
      <c r="Y29" s="13"/>
      <c r="CV29"/>
      <c r="CW29"/>
      <c r="CX29"/>
      <c r="CY29"/>
    </row>
    <row r="30" spans="2:103">
      <c r="B30" s="1"/>
      <c r="C30" s="1"/>
      <c r="D30" s="1"/>
      <c r="E30" s="63"/>
      <c r="F30" s="63" t="s">
        <v>22</v>
      </c>
      <c r="G30" s="63"/>
      <c r="H30" s="63"/>
      <c r="I30" s="63"/>
      <c r="J30" s="64"/>
      <c r="K30" s="65">
        <v>1338.84</v>
      </c>
      <c r="L30" s="66"/>
      <c r="M30" s="65">
        <v>1366.77</v>
      </c>
      <c r="N30" s="67"/>
      <c r="O30" s="65">
        <v>4146.88</v>
      </c>
      <c r="P30" s="65"/>
      <c r="Q30" s="110">
        <v>4198.41</v>
      </c>
      <c r="R30" s="68"/>
      <c r="S30" s="65">
        <v>2800</v>
      </c>
      <c r="T30" s="76">
        <v>1300</v>
      </c>
      <c r="U30" s="76">
        <v>4100</v>
      </c>
      <c r="V30" s="25"/>
      <c r="W30" s="25"/>
      <c r="X30" s="25"/>
      <c r="Y30" s="13"/>
      <c r="CV30"/>
      <c r="CW30"/>
      <c r="CX30"/>
      <c r="CY30"/>
    </row>
    <row r="31" spans="2:103">
      <c r="B31" s="1"/>
      <c r="C31" s="1"/>
      <c r="D31" s="1"/>
      <c r="E31" s="63"/>
      <c r="F31" s="63" t="s">
        <v>23</v>
      </c>
      <c r="G31" s="63"/>
      <c r="H31" s="63"/>
      <c r="I31" s="63"/>
      <c r="J31" s="64"/>
      <c r="K31" s="65">
        <v>2800</v>
      </c>
      <c r="L31" s="66"/>
      <c r="M31" s="65">
        <v>3000</v>
      </c>
      <c r="N31" s="67"/>
      <c r="O31" s="65">
        <v>0</v>
      </c>
      <c r="P31" s="65"/>
      <c r="Q31" s="110">
        <v>0</v>
      </c>
      <c r="R31" s="68"/>
      <c r="S31" s="65"/>
      <c r="T31" s="76">
        <v>2800</v>
      </c>
      <c r="U31" s="76">
        <v>0</v>
      </c>
      <c r="V31" s="25"/>
      <c r="W31" s="25"/>
      <c r="X31" s="25"/>
      <c r="Y31" s="13"/>
      <c r="CV31"/>
      <c r="CW31"/>
      <c r="CX31"/>
      <c r="CY31"/>
    </row>
    <row r="32" spans="2:103">
      <c r="B32" s="1"/>
      <c r="C32" s="1"/>
      <c r="D32" s="1"/>
      <c r="E32" s="63"/>
      <c r="F32" s="63" t="s">
        <v>24</v>
      </c>
      <c r="G32" s="63"/>
      <c r="H32" s="63"/>
      <c r="I32" s="63"/>
      <c r="J32" s="64"/>
      <c r="K32" s="65">
        <v>0</v>
      </c>
      <c r="L32" s="66"/>
      <c r="M32" s="65">
        <v>0</v>
      </c>
      <c r="N32" s="67"/>
      <c r="O32" s="65">
        <f>L32+M32</f>
        <v>0</v>
      </c>
      <c r="P32" s="65"/>
      <c r="Q32" s="65">
        <v>0</v>
      </c>
      <c r="R32" s="68"/>
      <c r="S32" s="65"/>
      <c r="T32" s="76">
        <v>0</v>
      </c>
      <c r="U32" s="76">
        <v>0</v>
      </c>
      <c r="V32" s="25"/>
      <c r="W32" s="25"/>
      <c r="X32" s="25"/>
      <c r="Y32" s="13"/>
      <c r="CV32"/>
      <c r="CW32"/>
      <c r="CX32"/>
      <c r="CY32"/>
    </row>
    <row r="33" spans="2:103">
      <c r="B33" s="1"/>
      <c r="C33" s="1"/>
      <c r="D33" s="1"/>
      <c r="E33" s="101" t="s">
        <v>25</v>
      </c>
      <c r="F33" s="101"/>
      <c r="G33" s="101"/>
      <c r="H33" s="101"/>
      <c r="I33" s="101"/>
      <c r="J33" s="102"/>
      <c r="K33" s="74">
        <f>ROUND(SUM(K14:K32),5)</f>
        <v>511161.17</v>
      </c>
      <c r="L33" s="103"/>
      <c r="M33" s="74">
        <f>ROUND(SUM(M14:M32),5)</f>
        <v>322609.91999999998</v>
      </c>
      <c r="N33" s="104"/>
      <c r="O33" s="74">
        <f>ROUND(SUM(O14:O32),5)</f>
        <v>639247.27</v>
      </c>
      <c r="P33" s="74"/>
      <c r="Q33" s="74">
        <f>ROUND(SUM(Q14:Q32),5)</f>
        <v>362067.55</v>
      </c>
      <c r="R33" s="74"/>
      <c r="S33" s="74">
        <f>ROUND(SUM(S14:S32),5)</f>
        <v>305917.21999999997</v>
      </c>
      <c r="T33" s="74">
        <f>ROUND(SUM(T14:T32),5)</f>
        <v>352818</v>
      </c>
      <c r="U33" s="74">
        <f>ROUND(SUM(U14:U32),5)</f>
        <v>357873</v>
      </c>
      <c r="V33" s="25"/>
      <c r="W33" s="25"/>
      <c r="X33" s="25"/>
      <c r="Y33" s="13"/>
      <c r="CV33"/>
      <c r="CW33"/>
      <c r="CX33"/>
      <c r="CY33"/>
    </row>
    <row r="34" spans="2:103">
      <c r="B34" s="1"/>
      <c r="C34" s="1"/>
      <c r="D34" s="1"/>
      <c r="E34" s="63" t="s">
        <v>26</v>
      </c>
      <c r="F34" s="63"/>
      <c r="G34" s="63"/>
      <c r="H34" s="63"/>
      <c r="I34" s="63"/>
      <c r="J34" s="64"/>
      <c r="K34" s="65"/>
      <c r="L34" s="66"/>
      <c r="M34" s="65"/>
      <c r="N34" s="67"/>
      <c r="O34" s="65"/>
      <c r="P34" s="65"/>
      <c r="Q34" s="65"/>
      <c r="R34" s="68"/>
      <c r="S34" s="65"/>
      <c r="T34" s="65"/>
      <c r="U34" s="65"/>
      <c r="V34" s="25"/>
      <c r="W34" s="25"/>
      <c r="X34" s="25"/>
      <c r="Y34" s="13"/>
      <c r="CV34"/>
      <c r="CW34"/>
      <c r="CX34"/>
      <c r="CY34"/>
    </row>
    <row r="35" spans="2:103">
      <c r="B35" s="1"/>
      <c r="C35" s="1"/>
      <c r="D35" s="1"/>
      <c r="E35" s="63"/>
      <c r="F35" s="63" t="s">
        <v>27</v>
      </c>
      <c r="G35" s="63"/>
      <c r="H35" s="63"/>
      <c r="I35" s="63"/>
      <c r="J35" s="64"/>
      <c r="K35" s="65">
        <v>32</v>
      </c>
      <c r="L35" s="66"/>
      <c r="M35" s="65">
        <v>64</v>
      </c>
      <c r="N35" s="67"/>
      <c r="O35" s="65">
        <v>343</v>
      </c>
      <c r="P35" s="65"/>
      <c r="Q35" s="110">
        <v>86</v>
      </c>
      <c r="R35" s="68"/>
      <c r="S35" s="65">
        <v>0</v>
      </c>
      <c r="T35" s="65">
        <v>100</v>
      </c>
      <c r="U35" s="65">
        <v>100</v>
      </c>
      <c r="V35" s="25"/>
      <c r="W35" s="25"/>
      <c r="X35" s="25"/>
      <c r="Y35" s="13"/>
      <c r="CV35"/>
      <c r="CW35"/>
      <c r="CX35"/>
      <c r="CY35"/>
    </row>
    <row r="36" spans="2:103">
      <c r="B36" s="1"/>
      <c r="C36" s="1"/>
      <c r="D36" s="1"/>
      <c r="E36" s="63"/>
      <c r="F36" s="63" t="s">
        <v>28</v>
      </c>
      <c r="G36" s="63"/>
      <c r="H36" s="63"/>
      <c r="I36" s="63"/>
      <c r="J36" s="64"/>
      <c r="K36" s="65">
        <v>2785</v>
      </c>
      <c r="L36" s="66"/>
      <c r="M36" s="65">
        <v>2810</v>
      </c>
      <c r="N36" s="67"/>
      <c r="O36" s="70">
        <v>2917</v>
      </c>
      <c r="P36" s="65"/>
      <c r="Q36" s="110">
        <v>2915</v>
      </c>
      <c r="R36" s="68"/>
      <c r="S36" s="65">
        <v>3384</v>
      </c>
      <c r="T36" s="70">
        <v>2800</v>
      </c>
      <c r="U36" s="70">
        <v>2800</v>
      </c>
      <c r="V36" s="25"/>
      <c r="W36" s="25"/>
      <c r="X36" s="25"/>
      <c r="Y36" s="13"/>
      <c r="CV36"/>
      <c r="CW36"/>
      <c r="CX36"/>
      <c r="CY36"/>
    </row>
    <row r="37" spans="2:103">
      <c r="B37" s="1"/>
      <c r="C37" s="1"/>
      <c r="D37" s="1"/>
      <c r="E37" s="63"/>
      <c r="F37" s="63" t="s">
        <v>29</v>
      </c>
      <c r="G37" s="63"/>
      <c r="H37" s="63"/>
      <c r="I37" s="63"/>
      <c r="J37" s="64"/>
      <c r="K37" s="65">
        <v>196</v>
      </c>
      <c r="L37" s="66"/>
      <c r="M37" s="65">
        <v>2222</v>
      </c>
      <c r="N37" s="67"/>
      <c r="O37" s="70">
        <v>222</v>
      </c>
      <c r="P37" s="65"/>
      <c r="Q37" s="110">
        <v>1855</v>
      </c>
      <c r="R37" s="68"/>
      <c r="S37" s="65">
        <v>306</v>
      </c>
      <c r="T37" s="70">
        <v>500</v>
      </c>
      <c r="U37" s="70">
        <v>1750</v>
      </c>
      <c r="V37" s="25"/>
      <c r="W37" s="25"/>
      <c r="X37" s="25"/>
      <c r="Y37" s="13"/>
      <c r="CV37"/>
      <c r="CW37"/>
      <c r="CX37"/>
      <c r="CY37"/>
    </row>
    <row r="38" spans="2:103">
      <c r="B38" s="1"/>
      <c r="C38" s="1"/>
      <c r="D38" s="1"/>
      <c r="E38" s="63"/>
      <c r="F38" s="63" t="s">
        <v>30</v>
      </c>
      <c r="G38" s="63"/>
      <c r="H38" s="63"/>
      <c r="I38" s="63"/>
      <c r="J38" s="64"/>
      <c r="K38" s="65">
        <v>685</v>
      </c>
      <c r="L38" s="66"/>
      <c r="M38" s="65">
        <v>998.13</v>
      </c>
      <c r="N38" s="67"/>
      <c r="O38" s="65">
        <v>540</v>
      </c>
      <c r="P38" s="65"/>
      <c r="Q38" s="110">
        <v>570</v>
      </c>
      <c r="R38" s="68"/>
      <c r="S38" s="65">
        <v>410</v>
      </c>
      <c r="T38" s="65">
        <v>800</v>
      </c>
      <c r="U38" s="65">
        <v>600</v>
      </c>
      <c r="V38" s="25"/>
      <c r="W38" s="25"/>
      <c r="X38" s="25"/>
      <c r="Y38" s="13"/>
      <c r="CV38"/>
      <c r="CW38"/>
      <c r="CX38"/>
      <c r="CY38"/>
    </row>
    <row r="39" spans="2:103">
      <c r="B39" s="1"/>
      <c r="C39" s="1"/>
      <c r="D39" s="1"/>
      <c r="E39" s="63"/>
      <c r="F39" s="63" t="s">
        <v>300</v>
      </c>
      <c r="G39" s="63"/>
      <c r="H39" s="63"/>
      <c r="I39" s="63"/>
      <c r="J39" s="64"/>
      <c r="K39" s="65">
        <v>143.18</v>
      </c>
      <c r="L39" s="66"/>
      <c r="M39" s="65">
        <v>0</v>
      </c>
      <c r="N39" s="67"/>
      <c r="O39" s="65"/>
      <c r="P39" s="65"/>
      <c r="Q39" s="110">
        <v>0</v>
      </c>
      <c r="R39" s="68"/>
      <c r="S39" s="65"/>
      <c r="T39" s="65">
        <v>0</v>
      </c>
      <c r="U39" s="65">
        <v>0</v>
      </c>
      <c r="V39" s="25"/>
      <c r="W39" s="25"/>
      <c r="X39" s="25"/>
      <c r="Y39" s="13"/>
      <c r="CV39"/>
      <c r="CW39"/>
      <c r="CX39"/>
      <c r="CY39"/>
    </row>
    <row r="40" spans="2:103">
      <c r="B40" s="1"/>
      <c r="C40" s="1"/>
      <c r="D40" s="1"/>
      <c r="E40" s="63"/>
      <c r="F40" s="63" t="s">
        <v>31</v>
      </c>
      <c r="G40" s="63"/>
      <c r="H40" s="63"/>
      <c r="I40" s="63"/>
      <c r="J40" s="64"/>
      <c r="K40" s="65">
        <v>0</v>
      </c>
      <c r="L40" s="66"/>
      <c r="M40" s="65">
        <v>0</v>
      </c>
      <c r="N40" s="67"/>
      <c r="O40" s="65">
        <v>269.67</v>
      </c>
      <c r="P40" s="65"/>
      <c r="Q40" s="110">
        <v>0</v>
      </c>
      <c r="R40" s="68"/>
      <c r="S40" s="65"/>
      <c r="T40" s="65">
        <v>0</v>
      </c>
      <c r="U40" s="65">
        <v>0</v>
      </c>
      <c r="V40" s="25"/>
      <c r="W40" s="25"/>
      <c r="X40" s="25"/>
      <c r="Y40" s="13"/>
      <c r="CV40"/>
      <c r="CW40"/>
      <c r="CX40"/>
      <c r="CY40"/>
    </row>
    <row r="41" spans="2:103">
      <c r="B41" s="1"/>
      <c r="C41" s="1"/>
      <c r="D41" s="1"/>
      <c r="E41" s="63"/>
      <c r="F41" s="63" t="s">
        <v>32</v>
      </c>
      <c r="G41" s="63"/>
      <c r="H41" s="63"/>
      <c r="I41" s="63"/>
      <c r="J41" s="64"/>
      <c r="K41" s="65">
        <v>775</v>
      </c>
      <c r="L41" s="66"/>
      <c r="M41" s="65">
        <v>1750</v>
      </c>
      <c r="N41" s="67"/>
      <c r="O41" s="65">
        <v>1100</v>
      </c>
      <c r="P41" s="65"/>
      <c r="Q41" s="110">
        <v>3950</v>
      </c>
      <c r="R41" s="68"/>
      <c r="S41" s="65">
        <v>3610</v>
      </c>
      <c r="T41" s="65">
        <v>2500</v>
      </c>
      <c r="U41" s="65">
        <v>3000</v>
      </c>
      <c r="V41" s="25"/>
      <c r="W41" s="25"/>
      <c r="X41" s="25"/>
      <c r="Y41" s="13"/>
      <c r="CV41"/>
      <c r="CW41"/>
      <c r="CX41"/>
      <c r="CY41"/>
    </row>
    <row r="42" spans="2:103">
      <c r="B42" s="1"/>
      <c r="C42" s="1"/>
      <c r="D42" s="1"/>
      <c r="E42" s="63"/>
      <c r="F42" s="63" t="s">
        <v>301</v>
      </c>
      <c r="G42" s="63"/>
      <c r="H42" s="63"/>
      <c r="I42" s="63"/>
      <c r="J42" s="64"/>
      <c r="K42" s="65">
        <v>0</v>
      </c>
      <c r="L42" s="66"/>
      <c r="M42" s="65">
        <v>0</v>
      </c>
      <c r="N42" s="67"/>
      <c r="O42" s="65">
        <v>0</v>
      </c>
      <c r="P42" s="65"/>
      <c r="Q42" s="110">
        <v>0</v>
      </c>
      <c r="R42" s="68"/>
      <c r="S42" s="65">
        <v>0</v>
      </c>
      <c r="T42" s="65">
        <v>0</v>
      </c>
      <c r="U42" s="65">
        <v>0</v>
      </c>
      <c r="V42" s="25"/>
      <c r="W42" s="25"/>
      <c r="X42" s="25"/>
      <c r="Y42" s="13"/>
      <c r="CV42"/>
      <c r="CW42"/>
      <c r="CX42"/>
      <c r="CY42"/>
    </row>
    <row r="43" spans="2:103">
      <c r="B43" s="1"/>
      <c r="C43" s="1"/>
      <c r="D43" s="1"/>
      <c r="E43" s="101" t="s">
        <v>33</v>
      </c>
      <c r="F43" s="101"/>
      <c r="G43" s="101"/>
      <c r="H43" s="101"/>
      <c r="I43" s="101"/>
      <c r="J43" s="102"/>
      <c r="K43" s="74">
        <f>ROUND(SUM(K34:K42),5)</f>
        <v>4616.18</v>
      </c>
      <c r="L43" s="103"/>
      <c r="M43" s="74">
        <f>ROUND(SUM(M34:M42),5)</f>
        <v>7844.13</v>
      </c>
      <c r="N43" s="104"/>
      <c r="O43" s="74">
        <f>ROUND(SUM(O34:O42),5)</f>
        <v>5391.67</v>
      </c>
      <c r="P43" s="74"/>
      <c r="Q43" s="74">
        <f>ROUND(SUM(Q34:Q42),5)</f>
        <v>9376</v>
      </c>
      <c r="R43" s="74"/>
      <c r="S43" s="74">
        <f>SUM(S35:S42)</f>
        <v>7710</v>
      </c>
      <c r="T43" s="74">
        <f>ROUND(SUM(T34:T42),5)</f>
        <v>6700</v>
      </c>
      <c r="U43" s="74">
        <f>ROUND(SUM(U34:U42),5)</f>
        <v>8250</v>
      </c>
      <c r="V43" s="25"/>
      <c r="W43" s="25"/>
      <c r="X43" s="25"/>
      <c r="Y43" s="13"/>
      <c r="CV43"/>
      <c r="CW43"/>
      <c r="CX43"/>
      <c r="CY43"/>
    </row>
    <row r="44" spans="2:103">
      <c r="B44" s="1"/>
      <c r="C44" s="1"/>
      <c r="D44" s="1"/>
      <c r="E44" s="63" t="s">
        <v>34</v>
      </c>
      <c r="F44" s="63"/>
      <c r="G44" s="63"/>
      <c r="H44" s="63"/>
      <c r="I44" s="63"/>
      <c r="J44" s="64"/>
      <c r="K44" s="65">
        <v>40</v>
      </c>
      <c r="L44" s="66"/>
      <c r="M44" s="65">
        <v>45</v>
      </c>
      <c r="N44" s="67"/>
      <c r="O44" s="65">
        <v>36.5</v>
      </c>
      <c r="P44" s="65"/>
      <c r="Q44" s="110"/>
      <c r="R44" s="68"/>
      <c r="S44" s="65"/>
      <c r="T44" s="76"/>
      <c r="U44" s="76"/>
      <c r="V44" s="25"/>
      <c r="W44" s="25"/>
      <c r="X44" s="25"/>
      <c r="Y44" s="13"/>
      <c r="CV44"/>
      <c r="CW44"/>
      <c r="CX44"/>
      <c r="CY44"/>
    </row>
    <row r="45" spans="2:103">
      <c r="B45" s="1"/>
      <c r="C45" s="1"/>
      <c r="D45" s="1"/>
      <c r="E45" s="63"/>
      <c r="F45" s="63" t="s">
        <v>344</v>
      </c>
      <c r="G45" s="63"/>
      <c r="H45" s="63"/>
      <c r="I45" s="63"/>
      <c r="J45" s="64"/>
      <c r="K45" s="65">
        <v>0</v>
      </c>
      <c r="L45" s="66"/>
      <c r="M45" s="65">
        <v>0</v>
      </c>
      <c r="N45" s="67"/>
      <c r="O45" s="65">
        <v>0</v>
      </c>
      <c r="P45" s="65"/>
      <c r="Q45" s="65">
        <v>0</v>
      </c>
      <c r="R45" s="68"/>
      <c r="S45" s="65">
        <v>0</v>
      </c>
      <c r="T45" s="65">
        <v>0</v>
      </c>
      <c r="U45" s="65">
        <v>0</v>
      </c>
      <c r="V45" s="25"/>
      <c r="W45" s="25"/>
      <c r="X45" s="25"/>
      <c r="Y45" s="13"/>
      <c r="CV45"/>
      <c r="CW45"/>
      <c r="CX45"/>
      <c r="CY45"/>
    </row>
    <row r="46" spans="2:103">
      <c r="B46" s="1"/>
      <c r="C46" s="1"/>
      <c r="D46" s="1"/>
      <c r="E46" s="63" t="s">
        <v>35</v>
      </c>
      <c r="F46" s="63"/>
      <c r="G46" s="63"/>
      <c r="H46" s="63"/>
      <c r="I46" s="63"/>
      <c r="J46" s="64"/>
      <c r="K46" s="65"/>
      <c r="L46" s="66"/>
      <c r="M46" s="65"/>
      <c r="N46" s="67"/>
      <c r="O46" s="65">
        <f>L46+M46</f>
        <v>0</v>
      </c>
      <c r="P46" s="65"/>
      <c r="Q46" s="65"/>
      <c r="R46" s="68"/>
      <c r="S46" s="65"/>
      <c r="T46" s="65"/>
      <c r="U46" s="65"/>
      <c r="V46" s="25"/>
      <c r="W46" s="25"/>
      <c r="X46" s="25"/>
      <c r="Y46" s="13"/>
      <c r="CV46"/>
      <c r="CW46"/>
      <c r="CX46"/>
      <c r="CY46"/>
    </row>
    <row r="47" spans="2:103">
      <c r="B47" s="1"/>
      <c r="C47" s="1"/>
      <c r="D47" s="1"/>
      <c r="E47" s="63"/>
      <c r="F47" s="63" t="s">
        <v>302</v>
      </c>
      <c r="G47" s="63"/>
      <c r="H47" s="63"/>
      <c r="I47" s="63"/>
      <c r="J47" s="64"/>
      <c r="K47" s="65">
        <v>0</v>
      </c>
      <c r="L47" s="66"/>
      <c r="M47" s="65">
        <v>0</v>
      </c>
      <c r="N47" s="67"/>
      <c r="O47" s="65">
        <f>L47+M47</f>
        <v>0</v>
      </c>
      <c r="P47" s="65"/>
      <c r="Q47" s="65">
        <v>0</v>
      </c>
      <c r="R47" s="68"/>
      <c r="S47" s="65">
        <v>0</v>
      </c>
      <c r="T47" s="65">
        <v>0</v>
      </c>
      <c r="U47" s="65">
        <v>0</v>
      </c>
      <c r="V47" s="25"/>
      <c r="W47" s="25"/>
      <c r="X47" s="25"/>
      <c r="Y47" s="13"/>
      <c r="CV47"/>
      <c r="CW47"/>
      <c r="CX47"/>
      <c r="CY47"/>
    </row>
    <row r="48" spans="2:103">
      <c r="B48" s="1"/>
      <c r="C48" s="1"/>
      <c r="D48" s="1"/>
      <c r="E48" s="63"/>
      <c r="F48" s="63" t="s">
        <v>36</v>
      </c>
      <c r="G48" s="63"/>
      <c r="H48" s="63"/>
      <c r="I48" s="63"/>
      <c r="J48" s="64"/>
      <c r="K48" s="65">
        <v>125.9</v>
      </c>
      <c r="L48" s="66"/>
      <c r="M48" s="65">
        <v>112.65</v>
      </c>
      <c r="N48" s="67"/>
      <c r="O48" s="70">
        <v>82</v>
      </c>
      <c r="P48" s="65"/>
      <c r="Q48" s="110">
        <v>11</v>
      </c>
      <c r="R48" s="68"/>
      <c r="S48" s="65">
        <v>25</v>
      </c>
      <c r="T48" s="70">
        <v>200</v>
      </c>
      <c r="U48" s="70">
        <v>100</v>
      </c>
      <c r="V48" s="25"/>
      <c r="W48" s="25"/>
      <c r="X48" s="25"/>
      <c r="Y48" s="13"/>
      <c r="CV48"/>
      <c r="CW48"/>
      <c r="CX48"/>
      <c r="CY48"/>
    </row>
    <row r="49" spans="2:103">
      <c r="B49" s="1"/>
      <c r="C49" s="1"/>
      <c r="D49" s="1"/>
      <c r="E49" s="63"/>
      <c r="F49" s="63" t="s">
        <v>345</v>
      </c>
      <c r="G49" s="63"/>
      <c r="H49" s="63"/>
      <c r="I49" s="63"/>
      <c r="J49" s="64"/>
      <c r="K49" s="65">
        <v>0</v>
      </c>
      <c r="L49" s="66"/>
      <c r="M49" s="65">
        <v>30</v>
      </c>
      <c r="N49" s="67"/>
      <c r="O49" s="70">
        <v>0</v>
      </c>
      <c r="P49" s="65"/>
      <c r="Q49" s="110">
        <v>0</v>
      </c>
      <c r="R49" s="68"/>
      <c r="S49" s="65">
        <v>0</v>
      </c>
      <c r="T49" s="70">
        <v>0</v>
      </c>
      <c r="U49" s="70">
        <v>0</v>
      </c>
      <c r="V49" s="25"/>
      <c r="W49" s="25"/>
      <c r="X49" s="25"/>
      <c r="Y49" s="13"/>
      <c r="CV49"/>
      <c r="CW49"/>
      <c r="CX49"/>
      <c r="CY49"/>
    </row>
    <row r="50" spans="2:103">
      <c r="B50" s="1"/>
      <c r="C50" s="1"/>
      <c r="D50" s="1"/>
      <c r="E50" s="63"/>
      <c r="F50" s="63" t="s">
        <v>37</v>
      </c>
      <c r="G50" s="63"/>
      <c r="H50" s="63"/>
      <c r="I50" s="63"/>
      <c r="J50" s="64"/>
      <c r="K50" s="65">
        <v>30146.97</v>
      </c>
      <c r="L50" s="66"/>
      <c r="M50" s="65">
        <v>30406.89</v>
      </c>
      <c r="N50" s="67"/>
      <c r="O50" s="65">
        <v>27517.06</v>
      </c>
      <c r="P50" s="65"/>
      <c r="Q50" s="110">
        <v>25570.34</v>
      </c>
      <c r="R50" s="68"/>
      <c r="S50" s="65">
        <v>15853.24</v>
      </c>
      <c r="T50" s="65">
        <v>30000</v>
      </c>
      <c r="U50" s="65">
        <v>30000</v>
      </c>
      <c r="V50" s="25"/>
      <c r="W50" s="25"/>
      <c r="X50" s="25"/>
      <c r="Y50" s="13"/>
      <c r="CV50"/>
      <c r="CW50"/>
      <c r="CX50"/>
      <c r="CY50"/>
    </row>
    <row r="51" spans="2:103">
      <c r="B51" s="1"/>
      <c r="C51" s="1"/>
      <c r="D51" s="1"/>
      <c r="E51" s="63"/>
      <c r="F51" s="63" t="s">
        <v>38</v>
      </c>
      <c r="G51" s="63"/>
      <c r="H51" s="63"/>
      <c r="I51" s="63"/>
      <c r="J51" s="64"/>
      <c r="K51" s="65">
        <v>18616.599999999999</v>
      </c>
      <c r="L51" s="66"/>
      <c r="M51" s="65">
        <v>17762.599999999999</v>
      </c>
      <c r="N51" s="67"/>
      <c r="O51" s="70">
        <v>17081.54</v>
      </c>
      <c r="P51" s="65"/>
      <c r="Q51" s="110">
        <v>15301.6</v>
      </c>
      <c r="R51" s="68"/>
      <c r="S51" s="65">
        <v>10034</v>
      </c>
      <c r="T51" s="70">
        <v>20000</v>
      </c>
      <c r="U51" s="70">
        <v>15000</v>
      </c>
      <c r="V51" s="25"/>
      <c r="W51" s="25"/>
      <c r="X51" s="25"/>
      <c r="Y51" s="13"/>
      <c r="CV51"/>
      <c r="CW51"/>
      <c r="CX51"/>
      <c r="CY51"/>
    </row>
    <row r="52" spans="2:103">
      <c r="B52" s="1"/>
      <c r="C52" s="1"/>
      <c r="D52" s="1"/>
      <c r="E52" s="63"/>
      <c r="F52" s="63" t="s">
        <v>303</v>
      </c>
      <c r="G52" s="63"/>
      <c r="H52" s="63"/>
      <c r="I52" s="63"/>
      <c r="J52" s="64"/>
      <c r="K52" s="65">
        <v>0</v>
      </c>
      <c r="L52" s="66"/>
      <c r="M52" s="65">
        <v>0</v>
      </c>
      <c r="N52" s="67"/>
      <c r="O52" s="70">
        <v>0</v>
      </c>
      <c r="P52" s="65"/>
      <c r="Q52" s="110">
        <v>0</v>
      </c>
      <c r="R52" s="68"/>
      <c r="S52" s="65"/>
      <c r="T52" s="70">
        <v>0</v>
      </c>
      <c r="U52" s="70">
        <v>0</v>
      </c>
      <c r="V52" s="25"/>
      <c r="W52" s="25"/>
      <c r="X52" s="25"/>
      <c r="Y52" s="13"/>
      <c r="CV52"/>
      <c r="CW52"/>
      <c r="CX52"/>
      <c r="CY52"/>
    </row>
    <row r="53" spans="2:103">
      <c r="B53" s="1"/>
      <c r="C53" s="1"/>
      <c r="D53" s="1"/>
      <c r="E53" s="63"/>
      <c r="F53" s="63" t="s">
        <v>39</v>
      </c>
      <c r="G53" s="63"/>
      <c r="H53" s="63"/>
      <c r="I53" s="63"/>
      <c r="J53" s="64"/>
      <c r="K53" s="65">
        <v>21380.16</v>
      </c>
      <c r="L53" s="66"/>
      <c r="M53" s="65">
        <v>19591.919999999998</v>
      </c>
      <c r="N53" s="67"/>
      <c r="O53" s="70">
        <v>21562.080000000002</v>
      </c>
      <c r="P53" s="65"/>
      <c r="Q53" s="110">
        <v>27459.84</v>
      </c>
      <c r="R53" s="68"/>
      <c r="S53" s="65">
        <v>20687.400000000001</v>
      </c>
      <c r="T53" s="70">
        <v>21000</v>
      </c>
      <c r="U53" s="70">
        <v>28000</v>
      </c>
      <c r="V53" s="25"/>
      <c r="W53" s="25"/>
      <c r="X53" s="25"/>
      <c r="Y53" s="13"/>
      <c r="CV53"/>
      <c r="CW53"/>
      <c r="CX53"/>
      <c r="CY53"/>
    </row>
    <row r="54" spans="2:103">
      <c r="B54" s="1"/>
      <c r="C54" s="1"/>
      <c r="D54" s="1"/>
      <c r="E54" s="63"/>
      <c r="F54" s="63" t="s">
        <v>40</v>
      </c>
      <c r="G54" s="63"/>
      <c r="H54" s="63"/>
      <c r="I54" s="63"/>
      <c r="J54" s="64"/>
      <c r="K54" s="65">
        <v>612</v>
      </c>
      <c r="L54" s="66"/>
      <c r="M54" s="65">
        <v>418</v>
      </c>
      <c r="N54" s="67"/>
      <c r="O54" s="65">
        <v>308</v>
      </c>
      <c r="P54" s="65"/>
      <c r="Q54" s="110">
        <v>198</v>
      </c>
      <c r="R54" s="68"/>
      <c r="S54" s="65">
        <v>242</v>
      </c>
      <c r="T54" s="65">
        <v>300</v>
      </c>
      <c r="U54" s="65">
        <v>300</v>
      </c>
      <c r="V54" s="25"/>
      <c r="W54" s="25"/>
      <c r="X54" s="25"/>
      <c r="Y54" s="13"/>
      <c r="CV54"/>
      <c r="CW54"/>
      <c r="CX54"/>
      <c r="CY54"/>
    </row>
    <row r="55" spans="2:103">
      <c r="B55" s="1"/>
      <c r="C55" s="1"/>
      <c r="D55" s="1"/>
      <c r="E55" s="63"/>
      <c r="F55" s="63" t="s">
        <v>41</v>
      </c>
      <c r="G55" s="63"/>
      <c r="H55" s="63"/>
      <c r="I55" s="63"/>
      <c r="J55" s="64"/>
      <c r="K55" s="65">
        <v>3911.08</v>
      </c>
      <c r="L55" s="66"/>
      <c r="M55" s="65">
        <v>2394.34</v>
      </c>
      <c r="N55" s="67"/>
      <c r="O55" s="70">
        <v>1627.8</v>
      </c>
      <c r="P55" s="65"/>
      <c r="Q55" s="110">
        <v>272.32</v>
      </c>
      <c r="R55" s="68"/>
      <c r="S55" s="65">
        <v>446.71</v>
      </c>
      <c r="T55" s="70">
        <v>2200</v>
      </c>
      <c r="U55" s="70">
        <v>500</v>
      </c>
      <c r="V55" s="25"/>
      <c r="W55" s="25"/>
      <c r="X55" s="25"/>
      <c r="Y55" s="13"/>
      <c r="CV55"/>
      <c r="CW55"/>
      <c r="CX55"/>
      <c r="CY55"/>
    </row>
    <row r="56" spans="2:103">
      <c r="B56" s="1"/>
      <c r="C56" s="1"/>
      <c r="D56" s="1"/>
      <c r="E56" s="63"/>
      <c r="F56" s="63" t="s">
        <v>42</v>
      </c>
      <c r="G56" s="63"/>
      <c r="H56" s="63"/>
      <c r="I56" s="63"/>
      <c r="J56" s="64"/>
      <c r="K56" s="65">
        <v>1705</v>
      </c>
      <c r="L56" s="66"/>
      <c r="M56" s="65">
        <v>2020</v>
      </c>
      <c r="N56" s="67"/>
      <c r="O56" s="70">
        <v>1915</v>
      </c>
      <c r="P56" s="65"/>
      <c r="Q56" s="110">
        <v>30</v>
      </c>
      <c r="R56" s="68"/>
      <c r="S56" s="65">
        <v>625</v>
      </c>
      <c r="T56" s="70">
        <v>1000</v>
      </c>
      <c r="U56" s="70">
        <v>1000</v>
      </c>
      <c r="V56" s="25"/>
      <c r="W56" s="25"/>
      <c r="X56" s="25"/>
      <c r="Y56" s="13"/>
      <c r="CV56"/>
      <c r="CW56"/>
      <c r="CX56"/>
      <c r="CY56"/>
    </row>
    <row r="57" spans="2:103">
      <c r="B57" s="1"/>
      <c r="C57" s="1"/>
      <c r="D57" s="1"/>
      <c r="E57" s="63"/>
      <c r="F57" s="63" t="s">
        <v>304</v>
      </c>
      <c r="G57" s="63"/>
      <c r="H57" s="63"/>
      <c r="I57" s="63"/>
      <c r="J57" s="64"/>
      <c r="K57" s="65">
        <v>-100</v>
      </c>
      <c r="L57" s="66"/>
      <c r="M57" s="65">
        <v>0</v>
      </c>
      <c r="N57" s="67"/>
      <c r="O57" s="65">
        <v>0</v>
      </c>
      <c r="P57" s="65"/>
      <c r="Q57" s="110">
        <v>0</v>
      </c>
      <c r="R57" s="68"/>
      <c r="S57" s="65">
        <v>0</v>
      </c>
      <c r="T57" s="65">
        <v>0</v>
      </c>
      <c r="U57" s="65">
        <v>0</v>
      </c>
      <c r="V57" s="25"/>
      <c r="W57" s="25"/>
      <c r="X57" s="25"/>
      <c r="Y57" s="13"/>
      <c r="CV57"/>
      <c r="CW57"/>
      <c r="CX57"/>
      <c r="CY57"/>
    </row>
    <row r="58" spans="2:103">
      <c r="B58" s="1"/>
      <c r="C58" s="1"/>
      <c r="D58" s="1"/>
      <c r="E58" s="63"/>
      <c r="F58" s="63" t="s">
        <v>305</v>
      </c>
      <c r="G58" s="63"/>
      <c r="H58" s="63"/>
      <c r="I58" s="63"/>
      <c r="J58" s="64"/>
      <c r="K58" s="65">
        <v>-70</v>
      </c>
      <c r="L58" s="66"/>
      <c r="M58" s="65">
        <v>70</v>
      </c>
      <c r="N58" s="67"/>
      <c r="O58" s="65">
        <v>0</v>
      </c>
      <c r="P58" s="65"/>
      <c r="Q58" s="110">
        <v>0</v>
      </c>
      <c r="R58" s="68"/>
      <c r="S58" s="65">
        <v>0</v>
      </c>
      <c r="T58" s="65">
        <v>0</v>
      </c>
      <c r="U58" s="65">
        <v>0</v>
      </c>
      <c r="V58" s="25"/>
      <c r="W58" s="25"/>
      <c r="X58" s="25"/>
      <c r="Y58" s="13"/>
      <c r="CV58"/>
      <c r="CW58"/>
      <c r="CX58"/>
      <c r="CY58"/>
    </row>
    <row r="59" spans="2:103">
      <c r="B59" s="1"/>
      <c r="C59" s="1"/>
      <c r="D59" s="1"/>
      <c r="E59" s="63"/>
      <c r="F59" s="63" t="s">
        <v>43</v>
      </c>
      <c r="G59" s="63"/>
      <c r="H59" s="63"/>
      <c r="I59" s="63"/>
      <c r="J59" s="64"/>
      <c r="K59" s="65">
        <v>0</v>
      </c>
      <c r="L59" s="66"/>
      <c r="M59" s="65">
        <v>5837.75</v>
      </c>
      <c r="N59" s="67"/>
      <c r="O59" s="70">
        <v>5987.3</v>
      </c>
      <c r="P59" s="65"/>
      <c r="Q59" s="110">
        <v>0</v>
      </c>
      <c r="R59" s="68"/>
      <c r="S59" s="65">
        <v>6979.93</v>
      </c>
      <c r="T59" s="75">
        <v>6865</v>
      </c>
      <c r="U59" s="75">
        <v>7000</v>
      </c>
      <c r="V59" s="25"/>
      <c r="W59" s="25"/>
      <c r="X59" s="25"/>
      <c r="Y59" s="13"/>
      <c r="CV59"/>
      <c r="CW59"/>
      <c r="CX59"/>
      <c r="CY59"/>
    </row>
    <row r="60" spans="2:103">
      <c r="B60" s="1"/>
      <c r="C60" s="1"/>
      <c r="D60" s="1"/>
      <c r="E60" s="63"/>
      <c r="F60" s="63" t="s">
        <v>44</v>
      </c>
      <c r="G60" s="63"/>
      <c r="H60" s="63"/>
      <c r="I60" s="63"/>
      <c r="J60" s="64"/>
      <c r="K60" s="65">
        <v>436</v>
      </c>
      <c r="L60" s="66"/>
      <c r="M60" s="65">
        <v>0</v>
      </c>
      <c r="N60" s="67"/>
      <c r="O60" s="65">
        <v>0</v>
      </c>
      <c r="P60" s="65"/>
      <c r="Q60" s="110">
        <v>0</v>
      </c>
      <c r="R60" s="68"/>
      <c r="S60" s="65">
        <v>0</v>
      </c>
      <c r="T60" s="65">
        <v>0</v>
      </c>
      <c r="U60" s="65">
        <v>0</v>
      </c>
      <c r="V60" s="25"/>
      <c r="W60" s="25"/>
      <c r="X60" s="25"/>
      <c r="Y60" s="13"/>
      <c r="CV60"/>
      <c r="CW60"/>
      <c r="CX60"/>
      <c r="CY60"/>
    </row>
    <row r="61" spans="2:103">
      <c r="B61" s="1"/>
      <c r="C61" s="1"/>
      <c r="D61" s="1"/>
      <c r="E61" s="63"/>
      <c r="F61" s="63" t="s">
        <v>306</v>
      </c>
      <c r="G61" s="63"/>
      <c r="H61" s="63"/>
      <c r="I61" s="63"/>
      <c r="J61" s="64"/>
      <c r="K61" s="65">
        <v>0</v>
      </c>
      <c r="L61" s="66"/>
      <c r="M61" s="65"/>
      <c r="N61" s="67"/>
      <c r="O61" s="65">
        <v>0</v>
      </c>
      <c r="P61" s="65"/>
      <c r="Q61" s="110">
        <v>0</v>
      </c>
      <c r="R61" s="68"/>
      <c r="S61" s="65">
        <v>0</v>
      </c>
      <c r="T61" s="65">
        <v>0</v>
      </c>
      <c r="U61" s="65">
        <v>0</v>
      </c>
      <c r="V61" s="25"/>
      <c r="W61" s="25"/>
      <c r="X61" s="25"/>
      <c r="Y61" s="13"/>
      <c r="CV61"/>
      <c r="CW61"/>
      <c r="CX61"/>
      <c r="CY61"/>
    </row>
    <row r="62" spans="2:103">
      <c r="B62" s="1"/>
      <c r="C62" s="1"/>
      <c r="D62" s="1"/>
      <c r="E62" s="63"/>
      <c r="F62" s="63" t="s">
        <v>307</v>
      </c>
      <c r="G62" s="63"/>
      <c r="H62" s="63"/>
      <c r="I62" s="63"/>
      <c r="J62" s="64"/>
      <c r="K62" s="65">
        <v>0</v>
      </c>
      <c r="L62" s="66"/>
      <c r="M62" s="65">
        <v>0</v>
      </c>
      <c r="N62" s="67"/>
      <c r="O62" s="65">
        <v>0</v>
      </c>
      <c r="P62" s="65"/>
      <c r="Q62" s="110">
        <v>0</v>
      </c>
      <c r="R62" s="68"/>
      <c r="S62" s="65">
        <v>0</v>
      </c>
      <c r="T62" s="65">
        <v>0</v>
      </c>
      <c r="U62" s="65">
        <v>0</v>
      </c>
      <c r="V62" s="25"/>
      <c r="W62" s="25"/>
      <c r="X62" s="25"/>
      <c r="Y62" s="13"/>
      <c r="CV62"/>
      <c r="CW62"/>
      <c r="CX62"/>
      <c r="CY62"/>
    </row>
    <row r="63" spans="2:103">
      <c r="B63" s="1"/>
      <c r="C63" s="1"/>
      <c r="D63" s="1"/>
      <c r="E63" s="101" t="s">
        <v>45</v>
      </c>
      <c r="F63" s="101"/>
      <c r="G63" s="101"/>
      <c r="H63" s="101"/>
      <c r="I63" s="101"/>
      <c r="J63" s="102"/>
      <c r="K63" s="74">
        <f>ROUND(SUM(K46:K62),5)</f>
        <v>76763.710000000006</v>
      </c>
      <c r="L63" s="104"/>
      <c r="M63" s="74">
        <f>ROUND(SUM(M46:M62),5)</f>
        <v>78644.149999999994</v>
      </c>
      <c r="N63" s="104"/>
      <c r="O63" s="74">
        <f>ROUND(SUM(O46:O62),5)</f>
        <v>76080.78</v>
      </c>
      <c r="P63" s="74"/>
      <c r="Q63" s="74">
        <f>ROUND(SUM(Q46:Q62),5)</f>
        <v>68843.100000000006</v>
      </c>
      <c r="R63" s="74"/>
      <c r="S63" s="74">
        <f>ROUND(SUM(S46:S62),5)</f>
        <v>54893.279999999999</v>
      </c>
      <c r="T63" s="74">
        <f>ROUND(SUM(T44:T62),5)</f>
        <v>81565</v>
      </c>
      <c r="U63" s="74">
        <f>ROUND(SUM(U46:U62),5)</f>
        <v>81900</v>
      </c>
      <c r="V63" s="25"/>
      <c r="W63" s="25"/>
      <c r="X63" s="25"/>
      <c r="Y63" s="13"/>
      <c r="CV63"/>
      <c r="CW63"/>
      <c r="CX63"/>
      <c r="CY63"/>
    </row>
    <row r="64" spans="2:103">
      <c r="B64" s="1"/>
      <c r="C64" s="1"/>
      <c r="D64" s="1"/>
      <c r="E64" s="63" t="s">
        <v>46</v>
      </c>
      <c r="F64" s="63"/>
      <c r="G64" s="63"/>
      <c r="H64" s="63"/>
      <c r="I64" s="63"/>
      <c r="J64" s="64"/>
      <c r="K64" s="65"/>
      <c r="L64" s="66"/>
      <c r="M64" s="65"/>
      <c r="N64" s="67"/>
      <c r="O64" s="65"/>
      <c r="P64" s="65"/>
      <c r="Q64" s="65"/>
      <c r="R64" s="68"/>
      <c r="S64" s="65"/>
      <c r="T64" s="65"/>
      <c r="U64" s="65"/>
      <c r="V64" s="25"/>
      <c r="W64" s="25"/>
      <c r="X64" s="25"/>
      <c r="Y64" s="13"/>
      <c r="CV64"/>
      <c r="CW64"/>
      <c r="CX64"/>
      <c r="CY64"/>
    </row>
    <row r="65" spans="2:103">
      <c r="B65" s="1"/>
      <c r="C65" s="1"/>
      <c r="D65" s="1"/>
      <c r="E65" s="63"/>
      <c r="F65" s="63" t="s">
        <v>334</v>
      </c>
      <c r="G65" s="63"/>
      <c r="H65" s="63"/>
      <c r="I65" s="63"/>
      <c r="J65" s="64"/>
      <c r="K65" s="65">
        <v>28099.79</v>
      </c>
      <c r="L65" s="66"/>
      <c r="M65" s="65">
        <v>25532.2</v>
      </c>
      <c r="N65" s="67"/>
      <c r="O65" s="65">
        <v>36317.39</v>
      </c>
      <c r="P65" s="65"/>
      <c r="Q65" s="110">
        <v>29560.36</v>
      </c>
      <c r="R65" s="68"/>
      <c r="S65" s="65">
        <v>0</v>
      </c>
      <c r="T65" s="65">
        <v>0</v>
      </c>
      <c r="U65" s="65">
        <v>0</v>
      </c>
      <c r="V65" s="25"/>
      <c r="W65" s="25"/>
      <c r="X65" s="25"/>
      <c r="Y65" s="13"/>
      <c r="CV65"/>
      <c r="CW65"/>
      <c r="CX65"/>
      <c r="CY65"/>
    </row>
    <row r="66" spans="2:103">
      <c r="B66" s="1"/>
      <c r="C66" s="1"/>
      <c r="D66" s="1"/>
      <c r="E66" s="63"/>
      <c r="F66" s="63" t="s">
        <v>47</v>
      </c>
      <c r="G66" s="63"/>
      <c r="H66" s="63"/>
      <c r="I66" s="63"/>
      <c r="J66" s="64"/>
      <c r="K66" s="65">
        <v>1175.43</v>
      </c>
      <c r="L66" s="66"/>
      <c r="M66" s="65">
        <v>1554.1</v>
      </c>
      <c r="N66" s="67"/>
      <c r="O66" s="70">
        <v>1035.19</v>
      </c>
      <c r="P66" s="65"/>
      <c r="Q66" s="110">
        <v>0</v>
      </c>
      <c r="R66" s="68"/>
      <c r="S66" s="65">
        <v>0</v>
      </c>
      <c r="T66" s="70">
        <v>0</v>
      </c>
      <c r="U66" s="70">
        <v>0</v>
      </c>
      <c r="V66" s="25"/>
      <c r="W66" s="25"/>
      <c r="X66" s="25"/>
      <c r="Y66" s="13"/>
      <c r="CV66"/>
      <c r="CW66"/>
      <c r="CX66"/>
      <c r="CY66"/>
    </row>
    <row r="67" spans="2:103">
      <c r="B67" s="1"/>
      <c r="C67" s="1"/>
      <c r="D67" s="1"/>
      <c r="E67" s="63"/>
      <c r="F67" s="63" t="s">
        <v>48</v>
      </c>
      <c r="G67" s="63"/>
      <c r="H67" s="63"/>
      <c r="I67" s="63"/>
      <c r="J67" s="64"/>
      <c r="K67" s="65">
        <v>1073.28</v>
      </c>
      <c r="L67" s="66"/>
      <c r="M67" s="65">
        <v>62324.78</v>
      </c>
      <c r="N67" s="67"/>
      <c r="O67" s="70">
        <v>39115.03</v>
      </c>
      <c r="P67" s="65"/>
      <c r="Q67" s="110">
        <v>6601.88</v>
      </c>
      <c r="R67" s="68"/>
      <c r="S67" s="65">
        <v>720.89</v>
      </c>
      <c r="T67" s="70">
        <v>500</v>
      </c>
      <c r="U67" s="70">
        <v>500</v>
      </c>
      <c r="V67" s="25"/>
      <c r="W67" s="25"/>
      <c r="X67" s="25"/>
      <c r="Y67" s="13"/>
      <c r="CV67"/>
      <c r="CW67"/>
      <c r="CX67"/>
      <c r="CY67"/>
    </row>
    <row r="68" spans="2:103">
      <c r="B68" s="1"/>
      <c r="C68" s="1"/>
      <c r="D68" s="1"/>
      <c r="E68" s="63"/>
      <c r="F68" s="63" t="s">
        <v>308</v>
      </c>
      <c r="G68" s="63"/>
      <c r="H68" s="63"/>
      <c r="I68" s="63"/>
      <c r="J68" s="64"/>
      <c r="K68" s="65">
        <v>1000</v>
      </c>
      <c r="L68" s="66"/>
      <c r="M68" s="65">
        <v>0</v>
      </c>
      <c r="N68" s="67"/>
      <c r="O68" s="70">
        <v>0</v>
      </c>
      <c r="P68" s="65"/>
      <c r="Q68" s="110">
        <v>0</v>
      </c>
      <c r="R68" s="68"/>
      <c r="S68" s="65">
        <v>0</v>
      </c>
      <c r="T68" s="70">
        <v>0</v>
      </c>
      <c r="U68" s="70">
        <v>0</v>
      </c>
      <c r="V68" s="25"/>
      <c r="W68" s="25"/>
      <c r="X68" s="25"/>
      <c r="Y68" s="13"/>
      <c r="CV68"/>
      <c r="CW68"/>
      <c r="CX68"/>
      <c r="CY68"/>
    </row>
    <row r="69" spans="2:103">
      <c r="B69" s="1"/>
      <c r="C69" s="1"/>
      <c r="D69" s="1"/>
      <c r="E69" s="63"/>
      <c r="F69" s="63" t="s">
        <v>333</v>
      </c>
      <c r="G69" s="63"/>
      <c r="H69" s="63"/>
      <c r="I69" s="63"/>
      <c r="J69" s="64"/>
      <c r="K69" s="65">
        <v>13500</v>
      </c>
      <c r="L69" s="66"/>
      <c r="M69" s="65">
        <v>0</v>
      </c>
      <c r="N69" s="67"/>
      <c r="O69" s="70">
        <v>0</v>
      </c>
      <c r="P69" s="65"/>
      <c r="Q69" s="110">
        <v>0</v>
      </c>
      <c r="R69" s="68"/>
      <c r="S69" s="65">
        <v>0</v>
      </c>
      <c r="T69" s="70">
        <v>0</v>
      </c>
      <c r="U69" s="70">
        <v>0</v>
      </c>
      <c r="V69" s="25"/>
      <c r="W69" s="25"/>
      <c r="X69" s="25"/>
      <c r="Y69" s="13"/>
      <c r="CV69"/>
      <c r="CW69"/>
      <c r="CX69"/>
      <c r="CY69"/>
    </row>
    <row r="70" spans="2:103">
      <c r="B70" s="1"/>
      <c r="C70" s="1"/>
      <c r="D70" s="1"/>
      <c r="E70" s="63"/>
      <c r="F70" s="63" t="s">
        <v>49</v>
      </c>
      <c r="G70" s="63"/>
      <c r="H70" s="63"/>
      <c r="I70" s="63"/>
      <c r="J70" s="64"/>
      <c r="K70" s="65">
        <v>19791.5</v>
      </c>
      <c r="L70" s="66"/>
      <c r="M70" s="65">
        <v>0</v>
      </c>
      <c r="N70" s="67"/>
      <c r="O70" s="70">
        <v>0</v>
      </c>
      <c r="P70" s="65"/>
      <c r="Q70" s="110">
        <v>650</v>
      </c>
      <c r="R70" s="68"/>
      <c r="S70" s="65">
        <v>0</v>
      </c>
      <c r="T70" s="70">
        <v>0</v>
      </c>
      <c r="U70" s="70">
        <v>0</v>
      </c>
      <c r="V70" s="25"/>
      <c r="W70" s="25"/>
      <c r="X70" s="25"/>
      <c r="Y70" s="13"/>
      <c r="CV70"/>
      <c r="CW70"/>
      <c r="CX70"/>
      <c r="CY70"/>
    </row>
    <row r="71" spans="2:103">
      <c r="B71" s="1"/>
      <c r="C71" s="1"/>
      <c r="D71" s="1"/>
      <c r="E71" s="63"/>
      <c r="F71" s="63" t="s">
        <v>50</v>
      </c>
      <c r="G71" s="63"/>
      <c r="H71" s="63"/>
      <c r="I71" s="63"/>
      <c r="J71" s="64"/>
      <c r="K71" s="65">
        <v>0.01</v>
      </c>
      <c r="L71" s="66"/>
      <c r="M71" s="65">
        <v>0</v>
      </c>
      <c r="N71" s="67"/>
      <c r="O71" s="65">
        <v>0</v>
      </c>
      <c r="P71" s="65"/>
      <c r="Q71" s="110">
        <v>980.4</v>
      </c>
      <c r="R71" s="68"/>
      <c r="S71" s="65">
        <v>0</v>
      </c>
      <c r="T71" s="65">
        <v>0</v>
      </c>
      <c r="U71" s="65">
        <v>0</v>
      </c>
      <c r="V71" s="25"/>
      <c r="W71" s="25"/>
      <c r="X71" s="25"/>
      <c r="Y71" s="13"/>
      <c r="CV71"/>
      <c r="CW71"/>
      <c r="CX71"/>
      <c r="CY71"/>
    </row>
    <row r="72" spans="2:103">
      <c r="B72" s="1"/>
      <c r="C72" s="1"/>
      <c r="D72" s="1"/>
      <c r="E72" s="63"/>
      <c r="F72" s="63" t="s">
        <v>51</v>
      </c>
      <c r="G72" s="63"/>
      <c r="H72" s="63"/>
      <c r="I72" s="63"/>
      <c r="J72" s="64"/>
      <c r="K72" s="65">
        <v>6673.72</v>
      </c>
      <c r="L72" s="66"/>
      <c r="M72" s="65">
        <v>34680.410000000003</v>
      </c>
      <c r="N72" s="67"/>
      <c r="O72" s="65">
        <v>18137.79</v>
      </c>
      <c r="P72" s="65"/>
      <c r="Q72" s="110">
        <v>2176.63</v>
      </c>
      <c r="R72" s="68"/>
      <c r="S72" s="65">
        <v>3920.25</v>
      </c>
      <c r="T72" s="65">
        <v>500</v>
      </c>
      <c r="U72" s="65">
        <v>500</v>
      </c>
      <c r="V72" s="25"/>
      <c r="W72" s="25"/>
      <c r="X72" s="25"/>
      <c r="Y72" s="13"/>
      <c r="CV72"/>
      <c r="CW72"/>
      <c r="CX72"/>
      <c r="CY72"/>
    </row>
    <row r="73" spans="2:103">
      <c r="B73" s="1"/>
      <c r="C73" s="1"/>
      <c r="D73" s="1"/>
      <c r="E73" s="63"/>
      <c r="F73" s="63" t="s">
        <v>52</v>
      </c>
      <c r="G73" s="63"/>
      <c r="H73" s="63"/>
      <c r="I73" s="63"/>
      <c r="J73" s="64"/>
      <c r="K73" s="65">
        <v>0</v>
      </c>
      <c r="L73" s="66"/>
      <c r="M73" s="65">
        <v>0</v>
      </c>
      <c r="N73" s="67"/>
      <c r="O73" s="65">
        <v>0</v>
      </c>
      <c r="P73" s="65"/>
      <c r="Q73" s="110">
        <v>0</v>
      </c>
      <c r="R73" s="68"/>
      <c r="S73" s="65">
        <v>0</v>
      </c>
      <c r="T73" s="65">
        <v>0</v>
      </c>
      <c r="U73" s="65">
        <v>0</v>
      </c>
      <c r="V73" s="25"/>
      <c r="W73" s="25"/>
      <c r="X73" s="25"/>
      <c r="Y73" s="13"/>
      <c r="CV73"/>
      <c r="CW73"/>
      <c r="CX73"/>
      <c r="CY73"/>
    </row>
    <row r="74" spans="2:103">
      <c r="B74" s="1"/>
      <c r="C74" s="1"/>
      <c r="D74" s="1"/>
      <c r="E74" s="63"/>
      <c r="F74" s="63" t="s">
        <v>53</v>
      </c>
      <c r="G74" s="63"/>
      <c r="H74" s="63"/>
      <c r="I74" s="63"/>
      <c r="J74" s="64"/>
      <c r="K74" s="65">
        <v>3571.88</v>
      </c>
      <c r="L74" s="66"/>
      <c r="M74" s="65">
        <v>376</v>
      </c>
      <c r="N74" s="67"/>
      <c r="O74" s="65">
        <v>2063</v>
      </c>
      <c r="P74" s="65"/>
      <c r="Q74" s="110">
        <v>6012.18</v>
      </c>
      <c r="R74" s="68"/>
      <c r="S74" s="65">
        <v>2412</v>
      </c>
      <c r="T74" s="65">
        <v>3000</v>
      </c>
      <c r="U74" s="65">
        <v>3000</v>
      </c>
      <c r="V74" s="25"/>
      <c r="W74" s="25"/>
      <c r="X74" s="25"/>
      <c r="Y74" s="13"/>
      <c r="CV74"/>
      <c r="CW74"/>
      <c r="CX74"/>
      <c r="CY74"/>
    </row>
    <row r="75" spans="2:103">
      <c r="B75" s="1"/>
      <c r="C75" s="1"/>
      <c r="D75" s="1"/>
      <c r="E75" s="63"/>
      <c r="F75" s="63" t="s">
        <v>54</v>
      </c>
      <c r="G75" s="63"/>
      <c r="H75" s="63"/>
      <c r="I75" s="63"/>
      <c r="J75" s="64"/>
      <c r="K75" s="65">
        <v>200</v>
      </c>
      <c r="L75" s="66"/>
      <c r="M75" s="65">
        <v>0</v>
      </c>
      <c r="N75" s="67"/>
      <c r="O75" s="70">
        <v>0</v>
      </c>
      <c r="P75" s="65"/>
      <c r="Q75" s="110">
        <v>0</v>
      </c>
      <c r="R75" s="68"/>
      <c r="S75" s="65">
        <v>0</v>
      </c>
      <c r="T75" s="70">
        <v>0</v>
      </c>
      <c r="U75" s="70">
        <v>0</v>
      </c>
      <c r="V75" s="25"/>
      <c r="W75" s="25"/>
      <c r="X75" s="25"/>
      <c r="Y75" s="13"/>
      <c r="CV75"/>
      <c r="CW75"/>
      <c r="CX75"/>
      <c r="CY75"/>
    </row>
    <row r="76" spans="2:103">
      <c r="B76" s="1"/>
      <c r="C76" s="1"/>
      <c r="D76" s="1"/>
      <c r="E76" s="63"/>
      <c r="F76" s="63" t="s">
        <v>55</v>
      </c>
      <c r="G76" s="63"/>
      <c r="H76" s="63"/>
      <c r="I76" s="63"/>
      <c r="J76" s="64"/>
      <c r="K76" s="65">
        <v>5288.71</v>
      </c>
      <c r="L76" s="66"/>
      <c r="M76" s="65">
        <v>2855.77</v>
      </c>
      <c r="N76" s="67"/>
      <c r="O76" s="70">
        <v>3165.01</v>
      </c>
      <c r="P76" s="65"/>
      <c r="Q76" s="110">
        <v>3699.52</v>
      </c>
      <c r="R76" s="68"/>
      <c r="S76" s="65">
        <v>3829.74</v>
      </c>
      <c r="T76" s="70">
        <v>4000</v>
      </c>
      <c r="U76" s="70">
        <v>4000</v>
      </c>
      <c r="V76" s="25"/>
      <c r="W76" s="25"/>
      <c r="X76" s="25"/>
      <c r="Y76" s="13"/>
      <c r="CV76"/>
      <c r="CW76"/>
      <c r="CX76"/>
      <c r="CY76"/>
    </row>
    <row r="77" spans="2:103">
      <c r="B77" s="1"/>
      <c r="C77" s="1"/>
      <c r="D77" s="1"/>
      <c r="E77" s="63"/>
      <c r="F77" s="63" t="s">
        <v>56</v>
      </c>
      <c r="G77" s="63"/>
      <c r="H77" s="63"/>
      <c r="I77" s="63"/>
      <c r="J77" s="64"/>
      <c r="K77" s="65">
        <v>665</v>
      </c>
      <c r="L77" s="66"/>
      <c r="M77" s="65">
        <v>131.25</v>
      </c>
      <c r="N77" s="67"/>
      <c r="O77" s="65">
        <v>0</v>
      </c>
      <c r="P77" s="65"/>
      <c r="Q77" s="110">
        <v>0</v>
      </c>
      <c r="R77" s="68"/>
      <c r="S77" s="65">
        <v>0</v>
      </c>
      <c r="T77" s="65">
        <v>0</v>
      </c>
      <c r="U77" s="65">
        <v>0</v>
      </c>
      <c r="V77" s="25"/>
      <c r="W77" s="25"/>
      <c r="X77" s="25"/>
      <c r="Y77" s="13"/>
      <c r="CV77"/>
      <c r="CW77"/>
      <c r="CX77"/>
      <c r="CY77"/>
    </row>
    <row r="78" spans="2:103">
      <c r="B78" s="1"/>
      <c r="C78" s="1"/>
      <c r="D78" s="1"/>
      <c r="E78" s="63"/>
      <c r="F78" s="63" t="s">
        <v>57</v>
      </c>
      <c r="G78" s="63"/>
      <c r="H78" s="63"/>
      <c r="I78" s="63"/>
      <c r="J78" s="64"/>
      <c r="K78" s="65">
        <v>2149</v>
      </c>
      <c r="L78" s="66"/>
      <c r="M78" s="65">
        <v>6005.39</v>
      </c>
      <c r="N78" s="67"/>
      <c r="O78" s="70">
        <v>33186.870000000003</v>
      </c>
      <c r="P78" s="65"/>
      <c r="Q78" s="110">
        <v>15840.95</v>
      </c>
      <c r="R78" s="68"/>
      <c r="S78" s="65">
        <v>8799.6</v>
      </c>
      <c r="T78" s="70">
        <v>3000</v>
      </c>
      <c r="U78" s="70">
        <v>3000</v>
      </c>
      <c r="V78" s="25"/>
      <c r="W78" s="25"/>
      <c r="X78" s="25"/>
      <c r="Y78" s="13"/>
      <c r="CV78"/>
      <c r="CW78"/>
      <c r="CX78"/>
      <c r="CY78"/>
    </row>
    <row r="79" spans="2:103">
      <c r="B79" s="1"/>
      <c r="C79" s="1"/>
      <c r="D79" s="1"/>
      <c r="E79" s="63"/>
      <c r="F79" s="63" t="s">
        <v>58</v>
      </c>
      <c r="G79" s="63"/>
      <c r="H79" s="63"/>
      <c r="I79" s="63"/>
      <c r="J79" s="64"/>
      <c r="K79" s="65">
        <v>14743.14</v>
      </c>
      <c r="L79" s="66"/>
      <c r="M79" s="65"/>
      <c r="N79" s="67"/>
      <c r="O79" s="70">
        <v>0</v>
      </c>
      <c r="P79" s="65"/>
      <c r="Q79" s="110">
        <v>0</v>
      </c>
      <c r="R79" s="68"/>
      <c r="S79" s="65">
        <v>0</v>
      </c>
      <c r="T79" s="70">
        <v>0</v>
      </c>
      <c r="U79" s="70">
        <v>0</v>
      </c>
      <c r="V79" s="25"/>
      <c r="W79" s="25"/>
      <c r="X79" s="25"/>
      <c r="Y79" s="13"/>
      <c r="CV79"/>
      <c r="CW79"/>
      <c r="CX79"/>
      <c r="CY79"/>
    </row>
    <row r="80" spans="2:103">
      <c r="B80" s="1"/>
      <c r="C80" s="1"/>
      <c r="D80" s="1"/>
      <c r="E80" s="63"/>
      <c r="F80" s="63" t="s">
        <v>59</v>
      </c>
      <c r="G80" s="63"/>
      <c r="H80" s="63"/>
      <c r="I80" s="63"/>
      <c r="J80" s="64"/>
      <c r="K80" s="65">
        <v>4261.82</v>
      </c>
      <c r="L80" s="66"/>
      <c r="M80" s="65">
        <v>10323.93</v>
      </c>
      <c r="N80" s="67"/>
      <c r="O80" s="70">
        <v>6711.6</v>
      </c>
      <c r="P80" s="65"/>
      <c r="Q80" s="110">
        <v>10976.07</v>
      </c>
      <c r="R80" s="68"/>
      <c r="S80" s="65">
        <v>5095.78</v>
      </c>
      <c r="T80" s="70">
        <v>10000</v>
      </c>
      <c r="U80" s="70">
        <v>10000</v>
      </c>
      <c r="V80" s="25"/>
      <c r="W80" s="25"/>
      <c r="X80" s="25"/>
      <c r="Y80" s="13"/>
      <c r="CV80"/>
      <c r="CW80"/>
      <c r="CX80"/>
      <c r="CY80"/>
    </row>
    <row r="81" spans="1:103">
      <c r="B81" s="1"/>
      <c r="C81" s="1"/>
      <c r="D81" s="1"/>
      <c r="E81" s="101" t="s">
        <v>60</v>
      </c>
      <c r="F81" s="101"/>
      <c r="G81" s="101"/>
      <c r="H81" s="101"/>
      <c r="I81" s="101"/>
      <c r="J81" s="102"/>
      <c r="K81" s="74">
        <f>ROUND(SUM(K64:K80),5)</f>
        <v>102193.28</v>
      </c>
      <c r="L81" s="103"/>
      <c r="M81" s="74">
        <f>ROUND(SUM(M64:M80),5)</f>
        <v>143783.82999999999</v>
      </c>
      <c r="N81" s="104"/>
      <c r="O81" s="74">
        <f>ROUND(SUM(O64:O80),5)</f>
        <v>139731.88</v>
      </c>
      <c r="P81" s="74"/>
      <c r="Q81" s="74">
        <f>ROUND(SUM(Q64:Q80),5)</f>
        <v>76497.990000000005</v>
      </c>
      <c r="R81" s="74"/>
      <c r="S81" s="74">
        <f>ROUND(SUM(S64:S80),5)</f>
        <v>24778.26</v>
      </c>
      <c r="T81" s="74">
        <f>ROUND(SUM(T64:T80),5)</f>
        <v>21000</v>
      </c>
      <c r="U81" s="74">
        <f>ROUND(SUM(U64:U80),5)</f>
        <v>21000</v>
      </c>
      <c r="V81" s="25"/>
      <c r="W81" s="25"/>
      <c r="X81" s="25"/>
      <c r="Y81" s="13"/>
      <c r="CV81"/>
      <c r="CW81"/>
      <c r="CX81"/>
      <c r="CY81"/>
    </row>
    <row r="82" spans="1:103">
      <c r="B82" s="1"/>
      <c r="C82" s="1"/>
      <c r="D82" s="1"/>
      <c r="E82" s="63" t="s">
        <v>61</v>
      </c>
      <c r="F82" s="63"/>
      <c r="G82" s="63"/>
      <c r="H82" s="63"/>
      <c r="I82" s="63"/>
      <c r="J82" s="64"/>
      <c r="K82" s="65"/>
      <c r="L82" s="66"/>
      <c r="M82" s="65"/>
      <c r="N82" s="67"/>
      <c r="O82" s="65"/>
      <c r="P82" s="65"/>
      <c r="Q82" s="65"/>
      <c r="R82" s="68"/>
      <c r="S82" s="65"/>
      <c r="T82" s="65"/>
      <c r="U82" s="65"/>
      <c r="V82" s="25"/>
      <c r="W82" s="25"/>
      <c r="X82" s="25"/>
      <c r="Y82" s="13"/>
      <c r="CV82"/>
      <c r="CW82"/>
      <c r="CX82"/>
      <c r="CY82"/>
    </row>
    <row r="83" spans="1:103">
      <c r="B83" s="1"/>
      <c r="C83" s="1"/>
      <c r="D83" s="1"/>
      <c r="E83" s="63"/>
      <c r="F83" s="63" t="s">
        <v>62</v>
      </c>
      <c r="G83" s="63"/>
      <c r="H83" s="63"/>
      <c r="I83" s="63"/>
      <c r="J83" s="64"/>
      <c r="K83" s="65">
        <v>0</v>
      </c>
      <c r="L83" s="66"/>
      <c r="M83" s="65"/>
      <c r="N83" s="67"/>
      <c r="O83" s="65">
        <f>L83+M83</f>
        <v>0</v>
      </c>
      <c r="P83" s="65"/>
      <c r="Q83" s="65">
        <v>0</v>
      </c>
      <c r="R83" s="68"/>
      <c r="S83" s="65">
        <v>0</v>
      </c>
      <c r="T83" s="65">
        <v>0</v>
      </c>
      <c r="U83" s="65">
        <v>0</v>
      </c>
      <c r="V83" s="25"/>
      <c r="W83" s="25"/>
      <c r="X83" s="25"/>
      <c r="Y83" s="13"/>
      <c r="CV83"/>
      <c r="CW83"/>
      <c r="CX83"/>
      <c r="CY83"/>
    </row>
    <row r="84" spans="1:103">
      <c r="B84" s="1"/>
      <c r="C84" s="1"/>
      <c r="D84" s="1"/>
      <c r="E84" s="63"/>
      <c r="F84" s="63" t="s">
        <v>346</v>
      </c>
      <c r="G84" s="63"/>
      <c r="H84" s="63"/>
      <c r="I84" s="63"/>
      <c r="J84" s="64"/>
      <c r="K84" s="65">
        <v>0</v>
      </c>
      <c r="L84" s="66"/>
      <c r="M84" s="65">
        <v>177384.1</v>
      </c>
      <c r="N84" s="67"/>
      <c r="P84" s="65"/>
      <c r="Q84" s="65">
        <v>0</v>
      </c>
      <c r="R84" s="68"/>
      <c r="S84" s="65">
        <v>0</v>
      </c>
      <c r="T84" s="65">
        <v>0</v>
      </c>
      <c r="U84" s="65">
        <v>0</v>
      </c>
      <c r="V84" s="25"/>
      <c r="W84" s="25"/>
      <c r="X84" s="25"/>
      <c r="Y84" s="13"/>
      <c r="CV84"/>
      <c r="CW84"/>
      <c r="CX84"/>
      <c r="CY84"/>
    </row>
    <row r="85" spans="1:103">
      <c r="B85" s="1"/>
      <c r="C85" s="1"/>
      <c r="D85" s="1"/>
      <c r="E85" s="63"/>
      <c r="F85" s="63" t="s">
        <v>63</v>
      </c>
      <c r="G85" s="63"/>
      <c r="H85" s="63"/>
      <c r="I85" s="63"/>
      <c r="J85" s="64"/>
      <c r="K85" s="65">
        <v>96000</v>
      </c>
      <c r="L85" s="66"/>
      <c r="M85" s="65">
        <v>9975000</v>
      </c>
      <c r="N85" s="67"/>
      <c r="O85" s="65">
        <v>154000</v>
      </c>
      <c r="P85" s="65"/>
      <c r="Q85" s="110">
        <v>1199000</v>
      </c>
      <c r="R85" s="68"/>
      <c r="S85" s="65">
        <v>3800000</v>
      </c>
      <c r="T85" s="65">
        <v>0</v>
      </c>
      <c r="U85" s="65">
        <v>3816000</v>
      </c>
      <c r="V85" s="25"/>
      <c r="W85" s="25"/>
      <c r="X85" s="25"/>
      <c r="Y85" s="13"/>
      <c r="CV85"/>
      <c r="CW85"/>
      <c r="CX85"/>
      <c r="CY85"/>
    </row>
    <row r="86" spans="1:103">
      <c r="B86" s="1"/>
      <c r="C86" s="1"/>
      <c r="D86" s="1"/>
      <c r="E86" s="72" t="s">
        <v>64</v>
      </c>
      <c r="F86" s="72"/>
      <c r="G86" s="72"/>
      <c r="H86" s="72"/>
      <c r="I86" s="72"/>
      <c r="J86" s="73"/>
      <c r="K86" s="65">
        <f>ROUND(SUM(K82:K85),5)</f>
        <v>96000</v>
      </c>
      <c r="L86" s="66"/>
      <c r="M86" s="65">
        <f>ROUND(SUM(M82:M85),5)</f>
        <v>10152384.1</v>
      </c>
      <c r="N86" s="67"/>
      <c r="O86" s="65">
        <f>ROUND(SUM(O82:O85),5)</f>
        <v>154000</v>
      </c>
      <c r="P86" s="65"/>
      <c r="Q86" s="65">
        <f>ROUND(SUM(Q82:Q85),5)</f>
        <v>1199000</v>
      </c>
      <c r="R86" s="68"/>
      <c r="S86" s="65">
        <f>ROUND(SUM(S82:S85),5)</f>
        <v>3800000</v>
      </c>
      <c r="T86" s="65">
        <f>ROUND(SUM(T82:T85),5)</f>
        <v>0</v>
      </c>
      <c r="U86" s="65">
        <v>0</v>
      </c>
      <c r="V86" s="25"/>
      <c r="W86" s="25"/>
      <c r="X86" s="25"/>
      <c r="Y86" s="13"/>
      <c r="CV86"/>
      <c r="CW86"/>
      <c r="CX86"/>
      <c r="CY86"/>
    </row>
    <row r="87" spans="1:103">
      <c r="B87" s="1"/>
      <c r="C87" s="1"/>
      <c r="D87" s="1"/>
      <c r="E87" s="63" t="s">
        <v>309</v>
      </c>
      <c r="F87" s="63"/>
      <c r="G87" s="63"/>
      <c r="H87" s="63"/>
      <c r="I87" s="63"/>
      <c r="J87" s="64"/>
      <c r="K87" s="65">
        <v>0</v>
      </c>
      <c r="L87" s="66"/>
      <c r="M87" s="65"/>
      <c r="N87" s="67"/>
      <c r="O87" s="65">
        <v>13553</v>
      </c>
      <c r="P87" s="65"/>
      <c r="Q87" s="110">
        <v>0</v>
      </c>
      <c r="R87" s="68"/>
      <c r="S87" s="65">
        <v>0</v>
      </c>
      <c r="T87" s="65">
        <v>0</v>
      </c>
      <c r="U87" s="65">
        <v>0</v>
      </c>
      <c r="V87" s="25"/>
      <c r="W87" s="25"/>
      <c r="X87" s="25"/>
      <c r="Y87" s="13"/>
      <c r="CV87"/>
      <c r="CW87"/>
      <c r="CX87"/>
      <c r="CY87"/>
    </row>
    <row r="88" spans="1:103">
      <c r="B88" s="1"/>
      <c r="C88" s="1"/>
      <c r="D88" s="1"/>
      <c r="E88" s="63" t="s">
        <v>336</v>
      </c>
      <c r="F88" s="63"/>
      <c r="G88" s="63"/>
      <c r="H88" s="63"/>
      <c r="I88" s="63"/>
      <c r="J88" s="64"/>
      <c r="K88" s="65">
        <v>0</v>
      </c>
      <c r="L88" s="66"/>
      <c r="M88" s="65"/>
      <c r="N88" s="67"/>
      <c r="O88" s="65">
        <v>5250</v>
      </c>
      <c r="P88" s="65"/>
      <c r="Q88" s="110">
        <v>0</v>
      </c>
      <c r="R88" s="68"/>
      <c r="S88" s="65">
        <v>0</v>
      </c>
      <c r="T88" s="65">
        <v>0</v>
      </c>
      <c r="U88" s="65">
        <v>0</v>
      </c>
      <c r="V88" s="25"/>
      <c r="W88" s="25"/>
      <c r="X88" s="25"/>
      <c r="Y88" s="13"/>
      <c r="CV88"/>
      <c r="CW88"/>
      <c r="CX88"/>
      <c r="CY88"/>
    </row>
    <row r="89" spans="1:103">
      <c r="B89" s="1"/>
      <c r="C89" s="1"/>
      <c r="D89" s="1"/>
      <c r="E89" s="63" t="s">
        <v>337</v>
      </c>
      <c r="F89" s="63"/>
      <c r="G89" s="63"/>
      <c r="H89" s="63"/>
      <c r="I89" s="63"/>
      <c r="J89" s="64"/>
      <c r="K89" s="65">
        <v>0</v>
      </c>
      <c r="L89" s="66"/>
      <c r="M89" s="65">
        <v>0</v>
      </c>
      <c r="N89" s="67"/>
      <c r="O89" s="65"/>
      <c r="P89" s="65"/>
      <c r="Q89" s="110">
        <v>0</v>
      </c>
      <c r="R89" s="68"/>
      <c r="S89" s="65">
        <v>0</v>
      </c>
      <c r="T89" s="65">
        <v>0</v>
      </c>
      <c r="U89" s="65">
        <v>0</v>
      </c>
      <c r="V89" s="25"/>
      <c r="W89" s="25"/>
      <c r="X89" s="25"/>
      <c r="Y89" s="13"/>
      <c r="CV89"/>
      <c r="CW89"/>
      <c r="CX89"/>
      <c r="CY89"/>
    </row>
    <row r="90" spans="1:103">
      <c r="B90" s="1"/>
      <c r="C90" s="1"/>
      <c r="D90" s="1"/>
      <c r="E90" s="63" t="s">
        <v>338</v>
      </c>
      <c r="F90" s="63"/>
      <c r="G90" s="63"/>
      <c r="H90" s="63"/>
      <c r="I90" s="63"/>
      <c r="J90" s="64"/>
      <c r="K90" s="65">
        <v>0</v>
      </c>
      <c r="L90" s="66"/>
      <c r="M90" s="65">
        <v>0</v>
      </c>
      <c r="N90" s="67"/>
      <c r="O90" s="65">
        <v>30000</v>
      </c>
      <c r="P90" s="65"/>
      <c r="Q90" s="110">
        <v>0</v>
      </c>
      <c r="R90" s="68"/>
      <c r="S90" s="65">
        <v>0</v>
      </c>
      <c r="T90" s="65">
        <v>0</v>
      </c>
      <c r="U90" s="65">
        <v>0</v>
      </c>
      <c r="V90" s="25"/>
      <c r="W90" s="25"/>
      <c r="X90" s="25"/>
      <c r="Y90" s="13"/>
      <c r="CV90"/>
      <c r="CW90"/>
      <c r="CX90"/>
      <c r="CY90"/>
    </row>
    <row r="91" spans="1:103">
      <c r="B91" s="1"/>
      <c r="C91" s="1"/>
      <c r="D91" s="1"/>
      <c r="E91" s="63" t="s">
        <v>310</v>
      </c>
      <c r="F91" s="63"/>
      <c r="G91" s="63"/>
      <c r="H91" s="63"/>
      <c r="I91" s="63"/>
      <c r="J91" s="64"/>
      <c r="K91" s="65">
        <v>0</v>
      </c>
      <c r="L91" s="66"/>
      <c r="M91" s="65"/>
      <c r="N91" s="67"/>
      <c r="O91" s="65">
        <v>2267601.08</v>
      </c>
      <c r="P91" s="65"/>
      <c r="Q91" s="110">
        <v>0</v>
      </c>
      <c r="R91" s="68"/>
      <c r="S91" s="65">
        <v>97894</v>
      </c>
      <c r="T91" s="65">
        <v>0</v>
      </c>
      <c r="U91" s="65">
        <v>0</v>
      </c>
      <c r="V91" s="25"/>
      <c r="W91" s="25"/>
      <c r="X91" s="25"/>
      <c r="Y91" s="13"/>
      <c r="CV91"/>
      <c r="CW91"/>
      <c r="CX91"/>
      <c r="CY91"/>
    </row>
    <row r="92" spans="1:103">
      <c r="B92" s="11"/>
      <c r="C92" s="11"/>
      <c r="D92" s="105" t="s">
        <v>65</v>
      </c>
      <c r="E92" s="101"/>
      <c r="F92" s="101"/>
      <c r="G92" s="101"/>
      <c r="H92" s="101"/>
      <c r="I92" s="101"/>
      <c r="J92" s="102"/>
      <c r="K92" s="74">
        <f>ROUND(K4+K10+K13+K33+SUM(K43:K45)+K63+K81+SUM(K86:K91),5)</f>
        <v>1817443.3</v>
      </c>
      <c r="L92" s="104"/>
      <c r="M92" s="74">
        <f>ROUND(M4+M10+M13+M33+SUM(M43:M45)+M63+M81+SUM(M86:M91),5)</f>
        <v>11740136.32</v>
      </c>
      <c r="N92" s="104"/>
      <c r="O92" s="74">
        <f>ROUND(O4+O10+O13+O33+SUM(O43:O45)+O63+O81+SUM(O86:O91),5)</f>
        <v>4549537.6100000003</v>
      </c>
      <c r="P92" s="74"/>
      <c r="Q92" s="74">
        <f>ROUND(Q4+Q10+Q13+Q33+SUM(Q43:Q45)+Q63+Q81+SUM(Q86:Q91),5)</f>
        <v>3231818.54</v>
      </c>
      <c r="R92" s="74"/>
      <c r="S92" s="74">
        <f>ROUND(S4+S10+S13+S33+SUM(S43:S45)+S63+S81+SUM(S86:S91),5)</f>
        <v>5891047.1900000004</v>
      </c>
      <c r="T92" s="74">
        <f>ROUND(T4+T10+T13+T33+SUM(T43)+T63+T81+SUM(T86:T91),5)</f>
        <v>1999011</v>
      </c>
      <c r="U92" s="74">
        <v>6007948</v>
      </c>
      <c r="V92" s="25"/>
      <c r="W92" s="25"/>
      <c r="X92" s="25"/>
      <c r="Y92" s="13"/>
      <c r="CV92"/>
      <c r="CW92"/>
      <c r="CX92"/>
      <c r="CY92"/>
    </row>
    <row r="93" spans="1:103">
      <c r="B93" s="11"/>
      <c r="C93" s="11" t="s">
        <v>66</v>
      </c>
      <c r="D93" s="105"/>
      <c r="E93" s="101"/>
      <c r="F93" s="101"/>
      <c r="G93" s="101"/>
      <c r="H93" s="101"/>
      <c r="I93" s="101"/>
      <c r="J93" s="102"/>
      <c r="K93" s="104">
        <f>K92</f>
        <v>1817443.3</v>
      </c>
      <c r="L93" s="103"/>
      <c r="M93" s="104">
        <f>M92</f>
        <v>11740136.32</v>
      </c>
      <c r="N93" s="104"/>
      <c r="O93" s="74">
        <f>O92</f>
        <v>4549537.6100000003</v>
      </c>
      <c r="P93" s="104"/>
      <c r="Q93" s="74">
        <f>Q92</f>
        <v>3231818.54</v>
      </c>
      <c r="R93" s="74"/>
      <c r="S93" s="74">
        <f>S92</f>
        <v>5891047.1900000004</v>
      </c>
      <c r="T93" s="74">
        <f>T92</f>
        <v>1999011</v>
      </c>
      <c r="U93" s="74">
        <f>U92</f>
        <v>6007948</v>
      </c>
      <c r="V93" s="25"/>
      <c r="W93" s="25"/>
      <c r="X93" s="25"/>
      <c r="Y93" s="13"/>
      <c r="CV93"/>
      <c r="CW93"/>
      <c r="CX93"/>
      <c r="CY93"/>
    </row>
    <row r="94" spans="1:103">
      <c r="B94" s="1"/>
      <c r="C94" s="1"/>
      <c r="D94" s="1"/>
      <c r="E94" s="63"/>
      <c r="F94" s="63"/>
      <c r="G94" s="63"/>
      <c r="H94" s="63"/>
      <c r="I94" s="63"/>
      <c r="J94" s="64"/>
      <c r="K94" s="69"/>
      <c r="L94" s="66"/>
      <c r="M94" s="69"/>
      <c r="N94" s="69"/>
      <c r="O94" s="65"/>
      <c r="P94" s="69"/>
      <c r="Q94" s="65"/>
      <c r="R94" s="68"/>
      <c r="S94" s="65"/>
      <c r="T94" s="65"/>
      <c r="U94" s="65"/>
      <c r="V94" s="25"/>
      <c r="W94" s="25"/>
      <c r="X94" s="25"/>
      <c r="Y94" s="13"/>
      <c r="CV94"/>
      <c r="CW94"/>
      <c r="CX94"/>
      <c r="CY94"/>
    </row>
    <row r="95" spans="1:103" s="10" customFormat="1">
      <c r="A95" s="44"/>
      <c r="B95" s="60"/>
      <c r="C95" s="60"/>
      <c r="D95" s="60" t="s">
        <v>67</v>
      </c>
      <c r="E95" s="85"/>
      <c r="F95" s="85"/>
      <c r="G95" s="85"/>
      <c r="H95" s="85"/>
      <c r="I95" s="85"/>
      <c r="J95" s="86"/>
      <c r="K95" s="87"/>
      <c r="L95" s="88"/>
      <c r="M95" s="87"/>
      <c r="N95" s="89"/>
      <c r="O95" s="87"/>
      <c r="P95" s="87"/>
      <c r="Q95" s="87"/>
      <c r="R95" s="87"/>
      <c r="S95" s="87"/>
      <c r="T95" s="87"/>
      <c r="U95" s="87"/>
      <c r="V95" s="25"/>
      <c r="W95" s="25"/>
      <c r="X95" s="25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</row>
    <row r="96" spans="1:103">
      <c r="B96" s="1"/>
      <c r="C96" s="1"/>
      <c r="D96" s="1"/>
      <c r="E96" s="63" t="s">
        <v>364</v>
      </c>
      <c r="F96" s="63"/>
      <c r="G96" s="63"/>
      <c r="H96" s="63"/>
      <c r="I96" s="63"/>
      <c r="J96" s="64"/>
      <c r="K96" s="65"/>
      <c r="L96" s="66"/>
      <c r="M96" s="65"/>
      <c r="N96" s="67"/>
      <c r="O96" s="65">
        <v>350</v>
      </c>
      <c r="P96" s="65"/>
      <c r="Q96" s="110"/>
      <c r="R96" s="68"/>
      <c r="S96" s="65"/>
      <c r="T96" s="65">
        <v>0</v>
      </c>
      <c r="U96" s="65"/>
      <c r="V96" s="25"/>
      <c r="W96" s="25"/>
      <c r="X96" s="25"/>
      <c r="Y96" s="13"/>
      <c r="CV96"/>
      <c r="CW96"/>
      <c r="CX96"/>
      <c r="CY96"/>
    </row>
    <row r="97" spans="2:103">
      <c r="B97" s="1"/>
      <c r="C97" s="1"/>
      <c r="D97" s="1"/>
      <c r="E97" s="63"/>
      <c r="F97" s="63" t="s">
        <v>68</v>
      </c>
      <c r="G97" s="63"/>
      <c r="H97" s="63"/>
      <c r="I97" s="63"/>
      <c r="J97" s="64"/>
      <c r="K97" s="65">
        <v>23099.96</v>
      </c>
      <c r="L97" s="66"/>
      <c r="M97" s="65">
        <v>23099.96</v>
      </c>
      <c r="N97" s="67"/>
      <c r="O97" s="70">
        <v>23099.96</v>
      </c>
      <c r="P97" s="65"/>
      <c r="Q97" s="110">
        <v>23099.96</v>
      </c>
      <c r="R97" s="68"/>
      <c r="S97" s="65">
        <v>16880.740000000002</v>
      </c>
      <c r="T97" s="70">
        <v>23100</v>
      </c>
      <c r="U97" s="70">
        <v>23100</v>
      </c>
      <c r="V97" s="39"/>
      <c r="W97" s="39"/>
      <c r="X97" s="39"/>
      <c r="Y97" s="12"/>
      <c r="CV97"/>
      <c r="CW97"/>
      <c r="CX97"/>
      <c r="CY97"/>
    </row>
    <row r="98" spans="2:103">
      <c r="B98" s="1"/>
      <c r="C98" s="1"/>
      <c r="D98" s="1"/>
      <c r="E98" s="63"/>
      <c r="F98" s="63" t="s">
        <v>69</v>
      </c>
      <c r="G98" s="63"/>
      <c r="H98" s="63"/>
      <c r="I98" s="63"/>
      <c r="J98" s="64"/>
      <c r="K98" s="65">
        <v>8050.59</v>
      </c>
      <c r="L98" s="66"/>
      <c r="M98" s="65">
        <v>8000</v>
      </c>
      <c r="N98" s="67"/>
      <c r="O98" s="70">
        <v>8000</v>
      </c>
      <c r="P98" s="65"/>
      <c r="Q98" s="110">
        <v>8000</v>
      </c>
      <c r="R98" s="68"/>
      <c r="S98" s="65">
        <v>6000</v>
      </c>
      <c r="T98" s="70">
        <v>8000</v>
      </c>
      <c r="U98" s="70">
        <v>8000</v>
      </c>
      <c r="V98" s="39"/>
      <c r="W98" s="39"/>
      <c r="X98" s="39"/>
      <c r="Y98" s="12"/>
      <c r="CV98"/>
      <c r="CW98"/>
      <c r="CX98"/>
      <c r="CY98"/>
    </row>
    <row r="99" spans="2:103">
      <c r="B99" s="1"/>
      <c r="C99" s="1"/>
      <c r="D99" s="1"/>
      <c r="E99" s="63"/>
      <c r="F99" s="63" t="s">
        <v>70</v>
      </c>
      <c r="G99" s="63"/>
      <c r="H99" s="63"/>
      <c r="I99" s="63"/>
      <c r="J99" s="64"/>
      <c r="K99" s="65">
        <v>1515</v>
      </c>
      <c r="L99" s="66"/>
      <c r="M99" s="65">
        <v>4098.84</v>
      </c>
      <c r="N99" s="67"/>
      <c r="O99" s="65">
        <v>2809.56</v>
      </c>
      <c r="P99" s="65"/>
      <c r="Q99" s="110">
        <v>2175</v>
      </c>
      <c r="R99" s="68"/>
      <c r="S99" s="65">
        <v>1618.08</v>
      </c>
      <c r="T99" s="70">
        <v>5000</v>
      </c>
      <c r="U99" s="70">
        <v>5000</v>
      </c>
      <c r="V99" s="39"/>
      <c r="W99" s="39"/>
      <c r="X99" s="39"/>
      <c r="Y99" s="12"/>
      <c r="CV99"/>
      <c r="CW99"/>
      <c r="CX99"/>
      <c r="CY99"/>
    </row>
    <row r="100" spans="2:103">
      <c r="B100" s="1"/>
      <c r="C100" s="1"/>
      <c r="D100" s="1"/>
      <c r="E100" s="63"/>
      <c r="F100" s="63" t="s">
        <v>71</v>
      </c>
      <c r="G100" s="63"/>
      <c r="H100" s="63"/>
      <c r="I100" s="63"/>
      <c r="J100" s="64"/>
      <c r="K100" s="65">
        <v>847.82</v>
      </c>
      <c r="L100" s="66"/>
      <c r="M100" s="65">
        <v>4710.5</v>
      </c>
      <c r="N100" s="67"/>
      <c r="O100" s="70">
        <v>2838.57</v>
      </c>
      <c r="P100" s="65"/>
      <c r="Q100" s="110">
        <v>837.8</v>
      </c>
      <c r="R100" s="68"/>
      <c r="S100" s="65">
        <v>870.16</v>
      </c>
      <c r="T100" s="65">
        <v>2000</v>
      </c>
      <c r="U100" s="65">
        <v>2000</v>
      </c>
      <c r="V100" s="25"/>
      <c r="W100" s="25"/>
      <c r="X100" s="25"/>
      <c r="Y100" s="13"/>
      <c r="CV100"/>
      <c r="CW100"/>
      <c r="CX100"/>
      <c r="CY100"/>
    </row>
    <row r="101" spans="2:103">
      <c r="B101" s="1"/>
      <c r="C101" s="1"/>
      <c r="D101" s="1"/>
      <c r="E101" s="63"/>
      <c r="F101" s="63" t="s">
        <v>72</v>
      </c>
      <c r="G101" s="63"/>
      <c r="H101" s="63"/>
      <c r="I101" s="63"/>
      <c r="J101" s="64"/>
      <c r="K101" s="65">
        <v>39000</v>
      </c>
      <c r="L101" s="66"/>
      <c r="M101" s="65">
        <v>43100.2</v>
      </c>
      <c r="N101" s="67"/>
      <c r="O101" s="82">
        <v>60473.74</v>
      </c>
      <c r="P101" s="65"/>
      <c r="Q101" s="110">
        <v>43099.94</v>
      </c>
      <c r="R101" s="68"/>
      <c r="S101" s="65">
        <v>31496.11</v>
      </c>
      <c r="T101" s="70">
        <v>43100</v>
      </c>
      <c r="U101" s="70">
        <v>43100</v>
      </c>
      <c r="V101" s="25"/>
      <c r="W101" s="25"/>
      <c r="X101" s="25"/>
      <c r="Y101" s="13"/>
      <c r="CV101"/>
      <c r="CW101"/>
      <c r="CX101"/>
      <c r="CY101"/>
    </row>
    <row r="102" spans="2:103">
      <c r="B102" s="1"/>
      <c r="C102" s="1"/>
      <c r="D102" s="1"/>
      <c r="E102" s="63"/>
      <c r="F102" s="63" t="s">
        <v>347</v>
      </c>
      <c r="G102" s="63"/>
      <c r="H102" s="63"/>
      <c r="I102" s="63"/>
      <c r="J102" s="64"/>
      <c r="K102" s="65">
        <v>0</v>
      </c>
      <c r="L102" s="66"/>
      <c r="M102" s="65">
        <v>-7187.07</v>
      </c>
      <c r="N102" s="67"/>
      <c r="O102" s="70">
        <v>-1512.93</v>
      </c>
      <c r="P102" s="65"/>
      <c r="Q102" s="110">
        <v>0</v>
      </c>
      <c r="R102" s="68"/>
      <c r="S102" s="65">
        <v>0</v>
      </c>
      <c r="T102" s="70">
        <v>0</v>
      </c>
      <c r="U102" s="70">
        <v>0</v>
      </c>
      <c r="V102" s="25"/>
      <c r="W102" s="25"/>
      <c r="X102" s="25"/>
      <c r="Y102" s="13"/>
      <c r="CV102"/>
      <c r="CW102"/>
      <c r="CX102"/>
      <c r="CY102"/>
    </row>
    <row r="103" spans="2:103">
      <c r="B103" s="1"/>
      <c r="C103" s="1"/>
      <c r="D103" s="1"/>
      <c r="E103" s="63"/>
      <c r="F103" s="63" t="s">
        <v>73</v>
      </c>
      <c r="G103" s="63"/>
      <c r="H103" s="63"/>
      <c r="I103" s="63"/>
      <c r="J103" s="64"/>
      <c r="K103" s="65">
        <v>2887.5</v>
      </c>
      <c r="L103" s="66"/>
      <c r="M103" s="65">
        <v>2887.82</v>
      </c>
      <c r="N103" s="67"/>
      <c r="O103" s="70">
        <v>2823.14</v>
      </c>
      <c r="P103" s="65"/>
      <c r="Q103" s="110">
        <v>2909.14</v>
      </c>
      <c r="R103" s="68"/>
      <c r="S103" s="65">
        <v>1678.35</v>
      </c>
      <c r="T103" s="70">
        <v>2908</v>
      </c>
      <c r="U103" s="70">
        <v>2800</v>
      </c>
      <c r="V103" s="25"/>
      <c r="W103" s="25"/>
      <c r="X103" s="25"/>
      <c r="Y103" s="13"/>
      <c r="CV103"/>
      <c r="CW103"/>
      <c r="CX103"/>
      <c r="CY103"/>
    </row>
    <row r="104" spans="2:103">
      <c r="B104" s="1"/>
      <c r="C104" s="1"/>
      <c r="D104" s="1"/>
      <c r="E104" s="63"/>
      <c r="F104" s="63" t="s">
        <v>74</v>
      </c>
      <c r="G104" s="63"/>
      <c r="H104" s="63"/>
      <c r="I104" s="63"/>
      <c r="J104" s="64"/>
      <c r="K104" s="65">
        <v>6398.34</v>
      </c>
      <c r="L104" s="66"/>
      <c r="M104" s="65">
        <v>8784.7000000000007</v>
      </c>
      <c r="N104" s="67"/>
      <c r="O104" s="70">
        <v>3857.27</v>
      </c>
      <c r="P104" s="65"/>
      <c r="Q104" s="110">
        <v>3350.75</v>
      </c>
      <c r="R104" s="68"/>
      <c r="S104" s="65">
        <v>2200.25</v>
      </c>
      <c r="T104" s="70">
        <v>4000</v>
      </c>
      <c r="U104" s="70">
        <v>4000</v>
      </c>
      <c r="V104" s="25"/>
      <c r="W104" s="25"/>
      <c r="X104" s="25"/>
      <c r="Y104" s="13"/>
      <c r="CV104"/>
      <c r="CW104"/>
      <c r="CX104"/>
      <c r="CY104"/>
    </row>
    <row r="105" spans="2:103">
      <c r="B105" s="1"/>
      <c r="C105" s="1"/>
      <c r="D105" s="1"/>
      <c r="E105" s="63"/>
      <c r="F105" s="63" t="s">
        <v>75</v>
      </c>
      <c r="G105" s="63"/>
      <c r="H105" s="63"/>
      <c r="I105" s="63"/>
      <c r="J105" s="64"/>
      <c r="K105" s="65">
        <v>15702.07</v>
      </c>
      <c r="L105" s="66"/>
      <c r="M105" s="65">
        <v>18325.95</v>
      </c>
      <c r="N105" s="67"/>
      <c r="O105" s="70">
        <v>22822.55</v>
      </c>
      <c r="P105" s="65"/>
      <c r="Q105" s="110">
        <v>18713.669999999998</v>
      </c>
      <c r="R105" s="68"/>
      <c r="S105" s="65">
        <v>14865.1</v>
      </c>
      <c r="T105" s="70">
        <v>20000</v>
      </c>
      <c r="U105" s="70">
        <v>18000</v>
      </c>
      <c r="V105" s="25"/>
      <c r="W105" s="25"/>
      <c r="X105" s="25"/>
      <c r="Y105" s="13"/>
      <c r="CV105"/>
      <c r="CW105"/>
      <c r="CX105"/>
      <c r="CY105"/>
    </row>
    <row r="106" spans="2:103">
      <c r="B106" s="1"/>
      <c r="C106" s="1"/>
      <c r="D106" s="1"/>
      <c r="E106" s="63"/>
      <c r="F106" s="63" t="s">
        <v>76</v>
      </c>
      <c r="G106" s="63"/>
      <c r="H106" s="63"/>
      <c r="I106" s="63"/>
      <c r="J106" s="64"/>
      <c r="K106" s="65">
        <v>18039</v>
      </c>
      <c r="L106" s="66"/>
      <c r="M106" s="65">
        <v>17550</v>
      </c>
      <c r="N106" s="67"/>
      <c r="O106" s="70">
        <v>18340</v>
      </c>
      <c r="P106" s="65"/>
      <c r="Q106" s="110">
        <v>17685</v>
      </c>
      <c r="R106" s="68"/>
      <c r="S106" s="65">
        <v>17685</v>
      </c>
      <c r="T106" s="70">
        <v>18000</v>
      </c>
      <c r="U106" s="70">
        <v>17750</v>
      </c>
      <c r="V106" s="25"/>
      <c r="W106" s="25"/>
      <c r="X106" s="25"/>
      <c r="Y106" s="13"/>
      <c r="CV106"/>
      <c r="CW106"/>
      <c r="CX106"/>
      <c r="CY106"/>
    </row>
    <row r="107" spans="2:103">
      <c r="B107" s="1"/>
      <c r="C107" s="1"/>
      <c r="D107" s="1"/>
      <c r="E107" s="63"/>
      <c r="F107" s="63" t="s">
        <v>77</v>
      </c>
      <c r="G107" s="63"/>
      <c r="H107" s="63"/>
      <c r="I107" s="63"/>
      <c r="J107" s="64"/>
      <c r="K107" s="65"/>
      <c r="L107" s="66"/>
      <c r="M107" s="65"/>
      <c r="N107" s="67"/>
      <c r="O107" s="65"/>
      <c r="P107" s="65"/>
      <c r="Q107" s="65"/>
      <c r="R107" s="68"/>
      <c r="S107" s="65"/>
      <c r="T107" s="65"/>
      <c r="U107" s="65"/>
      <c r="V107" s="25"/>
      <c r="W107" s="25"/>
      <c r="X107" s="25"/>
      <c r="Y107" s="13"/>
      <c r="CV107"/>
      <c r="CW107"/>
      <c r="CX107"/>
      <c r="CY107"/>
    </row>
    <row r="108" spans="2:103">
      <c r="B108" s="1"/>
      <c r="C108" s="1"/>
      <c r="D108" s="1"/>
      <c r="E108" s="63"/>
      <c r="F108" s="63"/>
      <c r="G108" s="63" t="s">
        <v>78</v>
      </c>
      <c r="H108" s="63"/>
      <c r="I108" s="63"/>
      <c r="J108" s="64"/>
      <c r="K108" s="65">
        <v>147.77000000000001</v>
      </c>
      <c r="L108" s="66"/>
      <c r="M108" s="65">
        <v>21</v>
      </c>
      <c r="N108" s="67"/>
      <c r="O108" s="106"/>
      <c r="P108" s="65"/>
      <c r="Q108" s="65">
        <v>0</v>
      </c>
      <c r="R108" s="68"/>
      <c r="S108" s="65">
        <v>0</v>
      </c>
      <c r="T108" s="65"/>
      <c r="U108" s="65">
        <v>0</v>
      </c>
      <c r="V108" s="25"/>
      <c r="W108" s="25"/>
      <c r="X108" s="25"/>
      <c r="Y108" s="13"/>
      <c r="CV108"/>
      <c r="CW108"/>
      <c r="CX108"/>
      <c r="CY108"/>
    </row>
    <row r="109" spans="2:103">
      <c r="B109" s="1"/>
      <c r="C109" s="1"/>
      <c r="D109" s="1"/>
      <c r="E109" s="63"/>
      <c r="F109" s="63"/>
      <c r="G109" s="63" t="s">
        <v>79</v>
      </c>
      <c r="H109" s="63"/>
      <c r="I109" s="63"/>
      <c r="J109" s="64"/>
      <c r="K109" s="65">
        <v>1413.84</v>
      </c>
      <c r="L109" s="66"/>
      <c r="M109" s="65">
        <v>5572.61</v>
      </c>
      <c r="N109" s="67"/>
      <c r="O109" s="70">
        <v>2116.41</v>
      </c>
      <c r="P109" s="65"/>
      <c r="Q109" s="110">
        <v>7342.27</v>
      </c>
      <c r="R109" s="68"/>
      <c r="S109" s="65">
        <v>1313.56</v>
      </c>
      <c r="T109" s="70">
        <v>6500</v>
      </c>
      <c r="U109" s="70">
        <v>8000</v>
      </c>
      <c r="V109" s="25"/>
      <c r="W109" s="25"/>
      <c r="X109" s="25"/>
      <c r="Y109" s="13"/>
      <c r="CV109"/>
      <c r="CW109"/>
      <c r="CX109"/>
      <c r="CY109"/>
    </row>
    <row r="110" spans="2:103">
      <c r="B110" s="1"/>
      <c r="C110" s="1"/>
      <c r="D110" s="1"/>
      <c r="E110" s="63"/>
      <c r="F110" s="63" t="s">
        <v>80</v>
      </c>
      <c r="G110" s="63"/>
      <c r="H110" s="63"/>
      <c r="I110" s="63"/>
      <c r="J110" s="64"/>
      <c r="K110" s="65">
        <f>ROUND(SUM(K107:K109),5)</f>
        <v>1561.61</v>
      </c>
      <c r="L110" s="66"/>
      <c r="M110" s="65">
        <f>ROUND(SUM(M107:M109),5)</f>
        <v>5593.61</v>
      </c>
      <c r="N110" s="67"/>
      <c r="O110" s="65">
        <f>ROUND(SUM(O107:O109),5)</f>
        <v>2116.41</v>
      </c>
      <c r="P110" s="65"/>
      <c r="Q110" s="65">
        <f>ROUND(SUM(Q107:Q109),5)</f>
        <v>7342.27</v>
      </c>
      <c r="R110" s="68"/>
      <c r="S110" s="65">
        <f>ROUND(SUM(S107:S109),5)</f>
        <v>1313.56</v>
      </c>
      <c r="T110" s="65">
        <f>ROUND(SUM(T107:T109),5)</f>
        <v>6500</v>
      </c>
      <c r="U110" s="65">
        <f>ROUND(SUM(U107:U109),5)</f>
        <v>8000</v>
      </c>
      <c r="V110" s="25"/>
      <c r="W110" s="25"/>
      <c r="X110" s="25"/>
      <c r="Y110" s="13"/>
      <c r="CV110"/>
      <c r="CW110"/>
      <c r="CX110"/>
      <c r="CY110"/>
    </row>
    <row r="111" spans="2:103">
      <c r="B111" s="1"/>
      <c r="C111" s="1"/>
      <c r="D111" s="1"/>
      <c r="E111" s="63"/>
      <c r="F111" s="63" t="s">
        <v>81</v>
      </c>
      <c r="G111" s="63"/>
      <c r="H111" s="63"/>
      <c r="I111" s="63"/>
      <c r="J111" s="64"/>
      <c r="K111" s="65">
        <v>361.9</v>
      </c>
      <c r="L111" s="66"/>
      <c r="M111" s="65">
        <v>0</v>
      </c>
      <c r="N111" s="67"/>
      <c r="O111" s="65">
        <f>L111+M111</f>
        <v>0</v>
      </c>
      <c r="P111" s="65"/>
      <c r="Q111" s="65">
        <v>0</v>
      </c>
      <c r="R111" s="68"/>
      <c r="S111" s="65">
        <v>0</v>
      </c>
      <c r="T111" s="65">
        <v>0</v>
      </c>
      <c r="U111" s="65">
        <v>0</v>
      </c>
      <c r="V111" s="25"/>
      <c r="W111" s="25"/>
      <c r="X111" s="25"/>
      <c r="Y111" s="13"/>
      <c r="CV111"/>
      <c r="CW111"/>
      <c r="CX111"/>
      <c r="CY111"/>
    </row>
    <row r="112" spans="2:103">
      <c r="B112" s="1"/>
      <c r="C112" s="1"/>
      <c r="D112" s="1"/>
      <c r="E112" s="63"/>
      <c r="F112" s="63" t="s">
        <v>82</v>
      </c>
      <c r="G112" s="63"/>
      <c r="H112" s="63"/>
      <c r="I112" s="63"/>
      <c r="J112" s="64"/>
      <c r="K112" s="65">
        <v>5742.44</v>
      </c>
      <c r="L112" s="66"/>
      <c r="M112" s="65">
        <v>5721.1</v>
      </c>
      <c r="N112" s="67"/>
      <c r="O112" s="65">
        <v>7107.44</v>
      </c>
      <c r="P112" s="65"/>
      <c r="Q112" s="110">
        <v>5878.58</v>
      </c>
      <c r="R112" s="68"/>
      <c r="S112" s="65">
        <v>3315.52</v>
      </c>
      <c r="T112" s="65">
        <v>6000</v>
      </c>
      <c r="U112" s="65">
        <v>6000</v>
      </c>
      <c r="V112" s="25"/>
      <c r="W112" s="25"/>
      <c r="X112" s="25"/>
      <c r="Y112" s="13"/>
      <c r="CV112"/>
      <c r="CW112"/>
      <c r="CX112"/>
      <c r="CY112"/>
    </row>
    <row r="113" spans="2:103">
      <c r="B113" s="1"/>
      <c r="C113" s="1"/>
      <c r="D113" s="1"/>
      <c r="E113" s="63"/>
      <c r="F113" s="63" t="s">
        <v>83</v>
      </c>
      <c r="G113" s="63"/>
      <c r="H113" s="63"/>
      <c r="I113" s="63"/>
      <c r="J113" s="64"/>
      <c r="K113" s="65">
        <v>750</v>
      </c>
      <c r="L113" s="66"/>
      <c r="M113" s="65">
        <v>50</v>
      </c>
      <c r="N113" s="67"/>
      <c r="O113" s="65">
        <v>0</v>
      </c>
      <c r="P113" s="65"/>
      <c r="Q113" s="109">
        <v>0</v>
      </c>
      <c r="R113" s="68"/>
      <c r="S113" s="65">
        <v>0</v>
      </c>
      <c r="T113" s="65">
        <v>0</v>
      </c>
      <c r="U113" s="65">
        <v>0</v>
      </c>
      <c r="V113" s="25"/>
      <c r="W113" s="25"/>
      <c r="X113" s="25"/>
      <c r="Y113" s="13"/>
      <c r="CV113"/>
      <c r="CW113"/>
      <c r="CX113"/>
      <c r="CY113"/>
    </row>
    <row r="114" spans="2:103">
      <c r="B114" s="1"/>
      <c r="C114" s="1"/>
      <c r="D114" s="1"/>
      <c r="E114" s="63"/>
      <c r="F114" s="63" t="s">
        <v>84</v>
      </c>
      <c r="G114" s="63"/>
      <c r="H114" s="63"/>
      <c r="I114" s="63"/>
      <c r="J114" s="64"/>
      <c r="K114" s="65">
        <v>21437.38</v>
      </c>
      <c r="L114" s="66"/>
      <c r="M114" s="65">
        <v>17934.36</v>
      </c>
      <c r="N114" s="67"/>
      <c r="O114" s="65">
        <v>13469.26</v>
      </c>
      <c r="P114" s="65"/>
      <c r="Q114" s="110">
        <v>11509.93</v>
      </c>
      <c r="R114" s="68"/>
      <c r="S114" s="65">
        <v>9569.7199999999993</v>
      </c>
      <c r="T114" s="65">
        <v>13080</v>
      </c>
      <c r="U114" s="65">
        <v>14650</v>
      </c>
      <c r="V114" s="25"/>
      <c r="W114" s="25"/>
      <c r="X114" s="25"/>
      <c r="Y114" s="13"/>
      <c r="CV114"/>
      <c r="CW114"/>
      <c r="CX114"/>
      <c r="CY114"/>
    </row>
    <row r="115" spans="2:103">
      <c r="B115" s="1"/>
      <c r="C115" s="1"/>
      <c r="D115" s="1"/>
      <c r="E115" s="63"/>
      <c r="F115" s="63" t="s">
        <v>85</v>
      </c>
      <c r="G115" s="63"/>
      <c r="H115" s="63"/>
      <c r="I115" s="63"/>
      <c r="J115" s="64"/>
      <c r="K115" s="65">
        <v>978.7</v>
      </c>
      <c r="L115" s="66"/>
      <c r="M115" s="65">
        <v>1446.16</v>
      </c>
      <c r="N115" s="67"/>
      <c r="O115" s="65">
        <v>1832.48</v>
      </c>
      <c r="P115" s="65"/>
      <c r="Q115" s="110">
        <v>958.64</v>
      </c>
      <c r="R115" s="68"/>
      <c r="S115" s="65">
        <v>467.92</v>
      </c>
      <c r="T115" s="65">
        <v>1000</v>
      </c>
      <c r="U115" s="65">
        <v>1000</v>
      </c>
      <c r="V115" s="25"/>
      <c r="W115" s="25"/>
      <c r="X115" s="25"/>
      <c r="Y115" s="13"/>
      <c r="CV115"/>
      <c r="CW115"/>
      <c r="CX115"/>
      <c r="CY115"/>
    </row>
    <row r="116" spans="2:103">
      <c r="B116" s="1"/>
      <c r="C116" s="1"/>
      <c r="D116" s="1"/>
      <c r="E116" s="63"/>
      <c r="F116" s="63" t="s">
        <v>86</v>
      </c>
      <c r="G116" s="63"/>
      <c r="H116" s="63"/>
      <c r="I116" s="63"/>
      <c r="J116" s="64"/>
      <c r="K116" s="65"/>
      <c r="L116" s="66"/>
      <c r="M116" s="65"/>
      <c r="N116" s="67"/>
      <c r="O116" s="65"/>
      <c r="P116" s="65"/>
      <c r="Q116" s="65"/>
      <c r="R116" s="68"/>
      <c r="S116" s="65"/>
      <c r="T116" s="65">
        <v>0</v>
      </c>
      <c r="U116" s="65">
        <v>0</v>
      </c>
      <c r="V116" s="25"/>
      <c r="W116" s="25"/>
      <c r="X116" s="25"/>
      <c r="Y116" s="13"/>
      <c r="CV116"/>
      <c r="CW116"/>
      <c r="CX116"/>
      <c r="CY116"/>
    </row>
    <row r="117" spans="2:103">
      <c r="B117" s="1"/>
      <c r="C117" s="1"/>
      <c r="D117" s="1"/>
      <c r="E117" s="63"/>
      <c r="F117" s="63"/>
      <c r="G117" s="63" t="s">
        <v>87</v>
      </c>
      <c r="H117" s="63"/>
      <c r="I117" s="63"/>
      <c r="J117" s="64"/>
      <c r="K117" s="65">
        <v>415</v>
      </c>
      <c r="L117" s="66"/>
      <c r="M117" s="65">
        <v>415</v>
      </c>
      <c r="N117" s="67"/>
      <c r="O117" s="70">
        <v>511</v>
      </c>
      <c r="P117" s="65"/>
      <c r="Q117" s="110">
        <v>515</v>
      </c>
      <c r="R117" s="68"/>
      <c r="S117" s="65">
        <v>515</v>
      </c>
      <c r="T117" s="70">
        <v>550</v>
      </c>
      <c r="U117" s="70">
        <v>550</v>
      </c>
      <c r="V117" s="25"/>
      <c r="W117" s="25"/>
      <c r="X117" s="25"/>
      <c r="Y117" s="13"/>
      <c r="CV117"/>
      <c r="CW117"/>
      <c r="CX117"/>
      <c r="CY117"/>
    </row>
    <row r="118" spans="2:103">
      <c r="B118" s="1"/>
      <c r="C118" s="1"/>
      <c r="D118" s="1"/>
      <c r="E118" s="63"/>
      <c r="F118" s="63"/>
      <c r="G118" s="63" t="s">
        <v>88</v>
      </c>
      <c r="H118" s="63"/>
      <c r="I118" s="63"/>
      <c r="J118" s="64"/>
      <c r="K118" s="65">
        <v>2349.5500000000002</v>
      </c>
      <c r="L118" s="66"/>
      <c r="M118" s="65">
        <v>1640.99</v>
      </c>
      <c r="N118" s="67"/>
      <c r="O118" s="70">
        <v>1257.05</v>
      </c>
      <c r="P118" s="65"/>
      <c r="Q118" s="110">
        <v>1472.15</v>
      </c>
      <c r="R118" s="68"/>
      <c r="S118" s="65">
        <v>1365.42</v>
      </c>
      <c r="T118" s="70">
        <v>2000</v>
      </c>
      <c r="U118" s="70">
        <v>2000</v>
      </c>
      <c r="V118" s="25"/>
      <c r="W118" s="25"/>
      <c r="X118" s="25"/>
      <c r="Y118" s="13"/>
      <c r="CV118"/>
      <c r="CW118"/>
      <c r="CX118"/>
      <c r="CY118"/>
    </row>
    <row r="119" spans="2:103">
      <c r="B119" s="1"/>
      <c r="C119" s="1"/>
      <c r="D119" s="1"/>
      <c r="E119" s="63"/>
      <c r="F119" s="63"/>
      <c r="G119" s="63" t="s">
        <v>89</v>
      </c>
      <c r="H119" s="63"/>
      <c r="I119" s="63"/>
      <c r="J119" s="64"/>
      <c r="K119" s="65">
        <v>2510.17</v>
      </c>
      <c r="L119" s="66"/>
      <c r="M119" s="65">
        <v>1534.13</v>
      </c>
      <c r="N119" s="67"/>
      <c r="O119" s="70">
        <v>1786.4</v>
      </c>
      <c r="P119" s="65"/>
      <c r="Q119" s="110">
        <v>1087.99</v>
      </c>
      <c r="R119" s="68"/>
      <c r="S119" s="65">
        <v>1170.3</v>
      </c>
      <c r="T119" s="70">
        <v>2000</v>
      </c>
      <c r="U119" s="70">
        <v>1750</v>
      </c>
      <c r="V119" s="25"/>
      <c r="W119" s="25"/>
      <c r="X119" s="25"/>
      <c r="Y119" s="13"/>
      <c r="CV119"/>
      <c r="CW119"/>
      <c r="CX119"/>
      <c r="CY119"/>
    </row>
    <row r="120" spans="2:103">
      <c r="B120" s="1"/>
      <c r="C120" s="1"/>
      <c r="D120" s="1"/>
      <c r="E120" s="63"/>
      <c r="F120" s="63"/>
      <c r="G120" s="63" t="s">
        <v>90</v>
      </c>
      <c r="H120" s="63"/>
      <c r="I120" s="63"/>
      <c r="J120" s="64"/>
      <c r="K120" s="65">
        <v>163.99</v>
      </c>
      <c r="L120" s="66"/>
      <c r="M120" s="65">
        <v>1021.94</v>
      </c>
      <c r="N120" s="67"/>
      <c r="O120" s="70">
        <v>1362.66</v>
      </c>
      <c r="P120" s="65"/>
      <c r="Q120" s="110">
        <v>1188.69</v>
      </c>
      <c r="R120" s="68"/>
      <c r="S120" s="65">
        <v>1276.8699999999999</v>
      </c>
      <c r="T120" s="70">
        <v>1200</v>
      </c>
      <c r="U120" s="70">
        <v>6000</v>
      </c>
      <c r="V120" s="25"/>
      <c r="W120" s="25"/>
      <c r="X120" s="25"/>
      <c r="Y120" s="13"/>
      <c r="CV120"/>
      <c r="CW120"/>
      <c r="CX120"/>
      <c r="CY120"/>
    </row>
    <row r="121" spans="2:103">
      <c r="B121" s="1"/>
      <c r="C121" s="1"/>
      <c r="D121" s="1"/>
      <c r="E121" s="63"/>
      <c r="F121" s="63"/>
      <c r="G121" s="63" t="s">
        <v>91</v>
      </c>
      <c r="H121" s="63"/>
      <c r="I121" s="63"/>
      <c r="J121" s="64"/>
      <c r="K121" s="65">
        <v>94.94</v>
      </c>
      <c r="L121" s="66"/>
      <c r="M121" s="65">
        <v>0</v>
      </c>
      <c r="N121" s="67"/>
      <c r="O121" s="65">
        <f>L121+M121</f>
        <v>0</v>
      </c>
      <c r="P121" s="65"/>
      <c r="Q121" s="65">
        <v>0</v>
      </c>
      <c r="R121" s="68"/>
      <c r="S121" s="65">
        <v>0</v>
      </c>
      <c r="T121" s="65">
        <v>0</v>
      </c>
      <c r="U121" s="65">
        <v>0</v>
      </c>
      <c r="V121" s="25"/>
      <c r="W121" s="25"/>
      <c r="X121" s="25"/>
      <c r="Y121" s="13"/>
      <c r="CV121"/>
      <c r="CW121"/>
      <c r="CX121"/>
      <c r="CY121"/>
    </row>
    <row r="122" spans="2:103">
      <c r="B122" s="1"/>
      <c r="C122" s="1"/>
      <c r="D122" s="1"/>
      <c r="E122" s="83"/>
      <c r="F122" s="83" t="s">
        <v>92</v>
      </c>
      <c r="G122" s="83"/>
      <c r="H122" s="83"/>
      <c r="I122" s="83"/>
      <c r="J122" s="84"/>
      <c r="K122" s="65">
        <f>ROUND(SUM(K116:K121),5)</f>
        <v>5533.65</v>
      </c>
      <c r="L122" s="66"/>
      <c r="M122" s="65">
        <f>ROUND(SUM(M116:M121),5)</f>
        <v>4612.0600000000004</v>
      </c>
      <c r="N122" s="67"/>
      <c r="O122" s="65">
        <f>ROUND(SUM(O116:O121),5)</f>
        <v>4917.1099999999997</v>
      </c>
      <c r="P122" s="65"/>
      <c r="Q122" s="65">
        <f>ROUND(SUM(Q116:Q121),5)</f>
        <v>4263.83</v>
      </c>
      <c r="R122" s="68"/>
      <c r="S122" s="87">
        <f>ROUND(SUM(S116:S121),5)</f>
        <v>4327.59</v>
      </c>
      <c r="T122" s="65">
        <f>ROUND(SUM(T116:T121),5)</f>
        <v>5750</v>
      </c>
      <c r="U122" s="65">
        <f>ROUND(SUM(U116:U121),5)</f>
        <v>10300</v>
      </c>
      <c r="V122" s="25"/>
      <c r="W122" s="25"/>
      <c r="X122" s="25"/>
      <c r="Y122" s="13"/>
      <c r="CV122"/>
      <c r="CW122"/>
      <c r="CX122"/>
      <c r="CY122"/>
    </row>
    <row r="123" spans="2:103">
      <c r="B123" s="1"/>
      <c r="C123" s="1"/>
      <c r="D123" s="1"/>
      <c r="E123" s="63"/>
      <c r="F123" s="63" t="s">
        <v>93</v>
      </c>
      <c r="G123" s="63"/>
      <c r="H123" s="63"/>
      <c r="I123" s="63"/>
      <c r="J123" s="64"/>
      <c r="K123" s="65"/>
      <c r="L123" s="66"/>
      <c r="M123" s="65"/>
      <c r="N123" s="67"/>
      <c r="O123" s="65"/>
      <c r="P123" s="65"/>
      <c r="Q123" s="110"/>
      <c r="R123" s="68"/>
      <c r="S123" s="65"/>
      <c r="T123" s="65"/>
      <c r="U123" s="65"/>
      <c r="V123" s="25"/>
      <c r="W123" s="25"/>
      <c r="X123" s="25"/>
      <c r="Y123" s="13"/>
      <c r="CV123"/>
      <c r="CW123"/>
      <c r="CX123"/>
      <c r="CY123"/>
    </row>
    <row r="124" spans="2:103">
      <c r="B124" s="1"/>
      <c r="C124" s="1"/>
      <c r="D124" s="1"/>
      <c r="E124" s="63"/>
      <c r="F124" s="63"/>
      <c r="G124" s="63" t="s">
        <v>328</v>
      </c>
      <c r="H124" s="63"/>
      <c r="I124" s="63"/>
      <c r="J124" s="64"/>
      <c r="K124" s="65">
        <v>0</v>
      </c>
      <c r="L124" s="66"/>
      <c r="M124" s="65">
        <v>752.58</v>
      </c>
      <c r="N124" s="67"/>
      <c r="O124" s="65">
        <v>784.6</v>
      </c>
      <c r="P124" s="65"/>
      <c r="Q124" s="110">
        <v>882.4</v>
      </c>
      <c r="R124" s="68"/>
      <c r="S124" s="65">
        <v>663.37</v>
      </c>
      <c r="T124" s="70">
        <v>900</v>
      </c>
      <c r="U124" s="70">
        <v>800</v>
      </c>
      <c r="V124" s="25"/>
      <c r="W124" s="25"/>
      <c r="X124" s="25"/>
      <c r="Y124" s="13"/>
      <c r="CV124"/>
      <c r="CW124"/>
      <c r="CX124"/>
      <c r="CY124"/>
    </row>
    <row r="125" spans="2:103">
      <c r="B125" s="1"/>
      <c r="C125" s="1"/>
      <c r="D125" s="1"/>
      <c r="E125" s="63"/>
      <c r="F125" s="63"/>
      <c r="G125" s="63" t="s">
        <v>311</v>
      </c>
      <c r="H125" s="63"/>
      <c r="I125" s="63"/>
      <c r="J125" s="64"/>
      <c r="K125" s="65">
        <v>90</v>
      </c>
      <c r="L125" s="66"/>
      <c r="M125" s="65">
        <v>120</v>
      </c>
      <c r="N125" s="67"/>
      <c r="O125" s="70">
        <v>120</v>
      </c>
      <c r="P125" s="65"/>
      <c r="Q125" s="110">
        <v>65</v>
      </c>
      <c r="R125" s="68"/>
      <c r="S125" s="65">
        <v>286.13</v>
      </c>
      <c r="T125" s="70">
        <v>400</v>
      </c>
      <c r="U125" s="70">
        <v>300</v>
      </c>
      <c r="V125" s="25"/>
      <c r="W125" s="25"/>
      <c r="X125" s="25"/>
      <c r="Y125" s="13"/>
      <c r="CV125"/>
      <c r="CW125"/>
      <c r="CX125"/>
      <c r="CY125"/>
    </row>
    <row r="126" spans="2:103">
      <c r="B126" s="1"/>
      <c r="C126" s="1"/>
      <c r="D126" s="1"/>
      <c r="E126" s="63"/>
      <c r="F126" s="63"/>
      <c r="G126" s="63" t="s">
        <v>94</v>
      </c>
      <c r="H126" s="63"/>
      <c r="I126" s="63"/>
      <c r="J126" s="64"/>
      <c r="K126" s="65">
        <v>831.43</v>
      </c>
      <c r="L126" s="66"/>
      <c r="M126" s="65"/>
      <c r="N126" s="67"/>
      <c r="O126" s="65">
        <v>0</v>
      </c>
      <c r="P126" s="65"/>
      <c r="Q126" s="65">
        <v>0</v>
      </c>
      <c r="R126" s="68"/>
      <c r="S126" s="65">
        <v>0</v>
      </c>
      <c r="T126" s="65">
        <v>0</v>
      </c>
      <c r="U126" s="65">
        <v>0</v>
      </c>
      <c r="V126" s="25"/>
      <c r="W126" s="25"/>
      <c r="X126" s="25"/>
      <c r="Y126" s="13"/>
      <c r="CV126"/>
      <c r="CW126"/>
      <c r="CX126"/>
      <c r="CY126"/>
    </row>
    <row r="127" spans="2:103">
      <c r="B127" s="1"/>
      <c r="C127" s="1"/>
      <c r="D127" s="1"/>
      <c r="E127" s="63"/>
      <c r="F127" s="63" t="s">
        <v>95</v>
      </c>
      <c r="G127" s="63"/>
      <c r="H127" s="63"/>
      <c r="I127" s="63"/>
      <c r="J127" s="64"/>
      <c r="K127" s="65">
        <f>ROUND(SUM(K123:K126),5)</f>
        <v>921.43</v>
      </c>
      <c r="L127" s="66"/>
      <c r="M127" s="65">
        <f>ROUND(SUM(M123:M126),5)</f>
        <v>872.58</v>
      </c>
      <c r="N127" s="67"/>
      <c r="O127" s="65">
        <f>ROUND(SUM(O123:O126),5)</f>
        <v>904.6</v>
      </c>
      <c r="P127" s="65"/>
      <c r="Q127" s="65">
        <f>ROUND(SUM(Q123:Q126),5)</f>
        <v>947.4</v>
      </c>
      <c r="R127" s="68"/>
      <c r="S127" s="87">
        <f>ROUND(SUM(S123:S126),5)</f>
        <v>949.5</v>
      </c>
      <c r="T127" s="65">
        <f>ROUND(SUM(T123:T126),5)</f>
        <v>1300</v>
      </c>
      <c r="U127" s="65">
        <f>ROUND(SUM(U123:U126),5)</f>
        <v>1100</v>
      </c>
      <c r="V127" s="25"/>
      <c r="W127" s="25"/>
      <c r="X127" s="25"/>
      <c r="Y127" s="13"/>
      <c r="CV127"/>
      <c r="CW127"/>
      <c r="CX127"/>
      <c r="CY127"/>
    </row>
    <row r="128" spans="2:103">
      <c r="B128" s="1"/>
      <c r="C128" s="1"/>
      <c r="D128" s="1"/>
      <c r="E128" s="63"/>
      <c r="F128" s="63" t="s">
        <v>96</v>
      </c>
      <c r="G128" s="63"/>
      <c r="H128" s="63"/>
      <c r="I128" s="63"/>
      <c r="J128" s="64"/>
      <c r="K128" s="65">
        <v>477.25</v>
      </c>
      <c r="L128" s="66"/>
      <c r="M128" s="65">
        <v>890</v>
      </c>
      <c r="N128" s="67"/>
      <c r="O128" s="70">
        <v>390</v>
      </c>
      <c r="P128" s="65"/>
      <c r="Q128" s="110">
        <v>50</v>
      </c>
      <c r="R128" s="68"/>
      <c r="S128" s="65">
        <v>0</v>
      </c>
      <c r="T128" s="70">
        <v>1000</v>
      </c>
      <c r="U128" s="70">
        <v>750</v>
      </c>
      <c r="V128" s="25"/>
      <c r="W128" s="25"/>
      <c r="X128" s="25"/>
      <c r="Y128" s="13"/>
      <c r="CV128"/>
      <c r="CW128"/>
      <c r="CX128"/>
      <c r="CY128"/>
    </row>
    <row r="129" spans="1:103">
      <c r="B129" s="1"/>
      <c r="C129" s="1"/>
      <c r="D129" s="1"/>
      <c r="E129" s="63"/>
      <c r="F129" s="63" t="s">
        <v>97</v>
      </c>
      <c r="G129" s="63"/>
      <c r="H129" s="63"/>
      <c r="I129" s="63"/>
      <c r="J129" s="64"/>
      <c r="K129" s="65">
        <v>971.2</v>
      </c>
      <c r="L129" s="66"/>
      <c r="M129" s="65">
        <v>178.51</v>
      </c>
      <c r="N129" s="67"/>
      <c r="O129" s="70">
        <v>619.20000000000005</v>
      </c>
      <c r="P129" s="65"/>
      <c r="Q129" s="110">
        <v>0</v>
      </c>
      <c r="R129" s="68"/>
      <c r="S129" s="65">
        <v>0</v>
      </c>
      <c r="T129" s="70">
        <v>750</v>
      </c>
      <c r="U129" s="70">
        <v>750</v>
      </c>
      <c r="V129" s="25"/>
      <c r="W129" s="25"/>
      <c r="X129" s="25"/>
      <c r="Y129" s="13"/>
      <c r="CV129"/>
      <c r="CW129"/>
      <c r="CX129"/>
      <c r="CY129"/>
    </row>
    <row r="130" spans="1:103">
      <c r="B130" s="1"/>
      <c r="C130" s="1"/>
      <c r="D130" s="1"/>
      <c r="E130" s="63"/>
      <c r="F130" s="63" t="s">
        <v>98</v>
      </c>
      <c r="G130" s="63"/>
      <c r="H130" s="63"/>
      <c r="I130" s="63"/>
      <c r="J130" s="64"/>
      <c r="K130" s="65"/>
      <c r="L130" s="66"/>
      <c r="M130" s="65"/>
      <c r="N130" s="67"/>
      <c r="O130" s="65"/>
      <c r="P130" s="65"/>
      <c r="R130" s="68"/>
      <c r="S130" s="65"/>
      <c r="T130" s="65">
        <v>0</v>
      </c>
      <c r="U130" s="65"/>
      <c r="V130" s="25"/>
      <c r="W130" s="25"/>
      <c r="X130" s="25"/>
      <c r="Y130" s="13"/>
      <c r="CV130"/>
      <c r="CW130"/>
      <c r="CX130"/>
      <c r="CY130"/>
    </row>
    <row r="131" spans="1:103">
      <c r="B131" s="1"/>
      <c r="C131" s="1"/>
      <c r="D131" s="1"/>
      <c r="E131" s="63"/>
      <c r="F131" s="63"/>
      <c r="G131" s="63" t="s">
        <v>99</v>
      </c>
      <c r="H131" s="63"/>
      <c r="I131" s="63"/>
      <c r="J131" s="64"/>
      <c r="K131" s="65">
        <v>137</v>
      </c>
      <c r="L131" s="66"/>
      <c r="M131" s="65"/>
      <c r="N131" s="67"/>
      <c r="O131" s="65">
        <v>228.32</v>
      </c>
      <c r="P131" s="65"/>
      <c r="Q131" s="65">
        <v>244.6</v>
      </c>
      <c r="R131" s="68"/>
      <c r="S131" s="65">
        <v>197.79</v>
      </c>
      <c r="T131" s="65">
        <v>300</v>
      </c>
      <c r="U131" s="65">
        <v>275</v>
      </c>
      <c r="V131" s="25"/>
      <c r="W131" s="25"/>
      <c r="X131" s="25"/>
      <c r="Y131" s="13"/>
      <c r="CV131"/>
      <c r="CW131"/>
      <c r="CX131"/>
      <c r="CY131"/>
    </row>
    <row r="132" spans="1:103">
      <c r="B132" s="1"/>
      <c r="C132" s="1"/>
      <c r="D132" s="1"/>
      <c r="E132" s="63"/>
      <c r="F132" s="63"/>
      <c r="G132" s="63" t="s">
        <v>100</v>
      </c>
      <c r="H132" s="63"/>
      <c r="I132" s="63"/>
      <c r="J132" s="64"/>
      <c r="K132" s="65">
        <v>627.44000000000005</v>
      </c>
      <c r="L132" s="66"/>
      <c r="M132" s="65">
        <v>716.64</v>
      </c>
      <c r="N132" s="67"/>
      <c r="O132" s="65">
        <v>598.04999999999995</v>
      </c>
      <c r="P132" s="65"/>
      <c r="Q132" s="110">
        <v>0</v>
      </c>
      <c r="R132" s="68"/>
      <c r="S132" s="65">
        <v>0</v>
      </c>
      <c r="T132" s="65">
        <v>0</v>
      </c>
      <c r="U132" s="65">
        <v>0</v>
      </c>
      <c r="V132" s="25"/>
      <c r="W132" s="25"/>
      <c r="X132" s="25"/>
      <c r="Y132" s="13"/>
      <c r="CV132"/>
      <c r="CW132"/>
      <c r="CX132"/>
      <c r="CY132"/>
    </row>
    <row r="133" spans="1:103">
      <c r="B133" s="1"/>
      <c r="C133" s="1"/>
      <c r="D133" s="1"/>
      <c r="E133" s="63"/>
      <c r="F133" s="63" t="s">
        <v>101</v>
      </c>
      <c r="G133" s="63"/>
      <c r="H133" s="63"/>
      <c r="I133" s="63"/>
      <c r="J133" s="64"/>
      <c r="K133" s="65">
        <f>ROUND(SUM(K130:K132),5)</f>
        <v>764.44</v>
      </c>
      <c r="L133" s="66"/>
      <c r="M133" s="65">
        <f>ROUND(SUM(M130:M132),5)</f>
        <v>716.64</v>
      </c>
      <c r="N133" s="67"/>
      <c r="O133" s="65">
        <f>ROUND(SUM(O130:O132),5)</f>
        <v>826.37</v>
      </c>
      <c r="P133" s="65"/>
      <c r="Q133" s="65">
        <f>ROUND(SUM(Q131:Q132),5)</f>
        <v>244.6</v>
      </c>
      <c r="R133" s="68"/>
      <c r="S133" s="87">
        <f>ROUND(SUM(S130:S132),5)</f>
        <v>197.79</v>
      </c>
      <c r="T133" s="65">
        <f>ROUND(SUM(T130:T132),5)</f>
        <v>300</v>
      </c>
      <c r="U133" s="65">
        <f>ROUND(SUM(U130:U132),5)</f>
        <v>275</v>
      </c>
      <c r="V133" s="25"/>
      <c r="W133" s="25"/>
      <c r="X133" s="25"/>
      <c r="Y133" s="13"/>
      <c r="CV133"/>
      <c r="CW133"/>
      <c r="CX133"/>
      <c r="CY133"/>
    </row>
    <row r="134" spans="1:103">
      <c r="B134" s="1"/>
      <c r="C134" s="1"/>
      <c r="D134" s="1"/>
      <c r="E134" s="63"/>
      <c r="F134" s="63" t="s">
        <v>102</v>
      </c>
      <c r="G134" s="63"/>
      <c r="H134" s="63"/>
      <c r="I134" s="63"/>
      <c r="J134" s="64"/>
      <c r="K134" s="65">
        <v>25795</v>
      </c>
      <c r="L134" s="66"/>
      <c r="M134" s="65">
        <v>26996</v>
      </c>
      <c r="N134" s="67"/>
      <c r="O134" s="70">
        <v>27942</v>
      </c>
      <c r="P134" s="65"/>
      <c r="Q134" s="110">
        <v>27363</v>
      </c>
      <c r="R134" s="68"/>
      <c r="S134" s="65">
        <v>28396</v>
      </c>
      <c r="T134" s="70">
        <v>28000</v>
      </c>
      <c r="U134" s="70">
        <v>26500</v>
      </c>
      <c r="V134" s="25"/>
      <c r="W134" s="25"/>
      <c r="X134" s="25"/>
      <c r="Y134" s="13"/>
      <c r="CV134"/>
      <c r="CW134"/>
      <c r="CX134"/>
      <c r="CY134"/>
    </row>
    <row r="135" spans="1:103">
      <c r="B135" s="1"/>
      <c r="C135" s="1"/>
      <c r="D135" s="1"/>
      <c r="E135" s="63"/>
      <c r="F135" s="63" t="s">
        <v>103</v>
      </c>
      <c r="G135" s="63"/>
      <c r="H135" s="63"/>
      <c r="I135" s="63"/>
      <c r="J135" s="64"/>
      <c r="K135" s="65"/>
      <c r="L135" s="66"/>
      <c r="M135" s="65"/>
      <c r="N135" s="67"/>
      <c r="O135" s="65"/>
      <c r="P135" s="65"/>
      <c r="Q135" s="65"/>
      <c r="R135" s="68"/>
      <c r="S135" s="65"/>
      <c r="T135" s="65"/>
      <c r="U135" s="65"/>
      <c r="V135" s="25"/>
      <c r="W135" s="25"/>
      <c r="X135" s="25"/>
      <c r="Y135" s="13"/>
      <c r="CV135"/>
      <c r="CW135"/>
      <c r="CX135"/>
      <c r="CY135"/>
    </row>
    <row r="136" spans="1:103">
      <c r="B136" s="1"/>
      <c r="C136" s="1"/>
      <c r="D136" s="1"/>
      <c r="E136" s="63"/>
      <c r="F136" s="63"/>
      <c r="G136" s="63" t="s">
        <v>104</v>
      </c>
      <c r="H136" s="63"/>
      <c r="I136" s="63"/>
      <c r="J136" s="64"/>
      <c r="K136" s="65">
        <v>33.909999999999997</v>
      </c>
      <c r="L136" s="66"/>
      <c r="M136" s="65">
        <v>10.54</v>
      </c>
      <c r="N136" s="67"/>
      <c r="O136" s="65">
        <v>4.63</v>
      </c>
      <c r="P136" s="65"/>
      <c r="Q136" s="110">
        <v>4.5199999999999996</v>
      </c>
      <c r="R136" s="68"/>
      <c r="S136" s="65">
        <v>2.29</v>
      </c>
      <c r="T136" s="65">
        <v>25</v>
      </c>
      <c r="U136" s="65">
        <v>10</v>
      </c>
      <c r="V136" s="25"/>
      <c r="W136" s="25"/>
      <c r="X136" s="25"/>
      <c r="Y136" s="13"/>
      <c r="CV136"/>
      <c r="CW136"/>
      <c r="CX136"/>
      <c r="CY136"/>
    </row>
    <row r="137" spans="1:103">
      <c r="B137" s="1"/>
      <c r="C137" s="1"/>
      <c r="D137" s="1"/>
      <c r="E137" s="63"/>
      <c r="F137" s="63"/>
      <c r="G137" s="63" t="s">
        <v>105</v>
      </c>
      <c r="H137" s="63"/>
      <c r="I137" s="63"/>
      <c r="J137" s="64"/>
      <c r="K137" s="65">
        <v>10968.11</v>
      </c>
      <c r="L137" s="66"/>
      <c r="M137" s="65">
        <v>15672</v>
      </c>
      <c r="N137" s="67"/>
      <c r="O137" s="65">
        <v>18934</v>
      </c>
      <c r="P137" s="65"/>
      <c r="Q137" s="110">
        <v>14038</v>
      </c>
      <c r="R137" s="68"/>
      <c r="S137" s="65">
        <v>9559</v>
      </c>
      <c r="T137" s="65">
        <v>15500</v>
      </c>
      <c r="U137" s="65">
        <v>10000</v>
      </c>
      <c r="V137" s="25"/>
      <c r="W137" s="25"/>
      <c r="X137" s="25"/>
      <c r="Y137" s="13"/>
      <c r="CV137"/>
      <c r="CW137"/>
      <c r="CX137"/>
      <c r="CY137"/>
    </row>
    <row r="138" spans="1:103">
      <c r="B138" s="1"/>
      <c r="C138" s="1"/>
      <c r="D138" s="1"/>
      <c r="E138" s="63"/>
      <c r="F138" s="63"/>
      <c r="G138" s="63" t="s">
        <v>106</v>
      </c>
      <c r="H138" s="63"/>
      <c r="I138" s="63"/>
      <c r="J138" s="64"/>
      <c r="K138" s="65">
        <v>0</v>
      </c>
      <c r="L138" s="66"/>
      <c r="M138" s="65">
        <v>0</v>
      </c>
      <c r="N138" s="67"/>
      <c r="O138" s="65">
        <v>0</v>
      </c>
      <c r="P138" s="65"/>
      <c r="Q138" s="110">
        <v>0</v>
      </c>
      <c r="R138" s="68"/>
      <c r="S138" s="65"/>
      <c r="T138" s="65">
        <v>0</v>
      </c>
      <c r="U138" s="65"/>
      <c r="V138" s="25"/>
      <c r="W138" s="25"/>
      <c r="X138" s="25"/>
      <c r="Y138" s="13"/>
      <c r="CV138"/>
      <c r="CW138"/>
      <c r="CX138"/>
      <c r="CY138"/>
    </row>
    <row r="139" spans="1:103">
      <c r="B139" s="1"/>
      <c r="C139" s="1"/>
      <c r="D139" s="1"/>
      <c r="E139" s="63"/>
      <c r="F139" s="63" t="s">
        <v>107</v>
      </c>
      <c r="G139" s="63"/>
      <c r="H139" s="63"/>
      <c r="I139" s="63"/>
      <c r="J139" s="64"/>
      <c r="K139" s="65">
        <f>ROUND(SUM(K135:K138),5)</f>
        <v>11002.02</v>
      </c>
      <c r="L139" s="66"/>
      <c r="M139" s="65">
        <f>ROUND(SUM(M135:M138),5)</f>
        <v>15682.54</v>
      </c>
      <c r="N139" s="67"/>
      <c r="O139" s="65">
        <f>ROUND(SUM(O135:O138),5)</f>
        <v>18938.63</v>
      </c>
      <c r="P139" s="65"/>
      <c r="Q139" s="65">
        <f>ROUND(SUM(Q135:Q138),5)</f>
        <v>14042.52</v>
      </c>
      <c r="R139" s="68"/>
      <c r="S139" s="65">
        <v>9561.2900000000009</v>
      </c>
      <c r="T139" s="65">
        <f>ROUND(SUM(T135:T138),5)</f>
        <v>15525</v>
      </c>
      <c r="U139" s="65">
        <f>ROUND(SUM(U135:U138),5)</f>
        <v>10010</v>
      </c>
      <c r="V139" s="25"/>
      <c r="W139" s="25"/>
      <c r="X139" s="25"/>
      <c r="Y139" s="13"/>
      <c r="CV139"/>
      <c r="CW139"/>
      <c r="CX139"/>
      <c r="CY139"/>
    </row>
    <row r="140" spans="1:103" s="10" customFormat="1">
      <c r="A140" s="44"/>
      <c r="B140" s="60"/>
      <c r="C140" s="60"/>
      <c r="D140" s="60"/>
      <c r="E140" s="77" t="s">
        <v>108</v>
      </c>
      <c r="F140" s="77"/>
      <c r="G140" s="77"/>
      <c r="H140" s="77"/>
      <c r="I140" s="77"/>
      <c r="J140" s="78"/>
      <c r="K140" s="79">
        <f>ROUND(SUM(K97:K106)+SUM(K110:K111)+SUM(K112:K115)+K122+SUM(K127:K129)+SUM(K133:K134)+K139,5)</f>
        <v>191837.3</v>
      </c>
      <c r="L140" s="81"/>
      <c r="M140" s="81">
        <f>ROUND(SUM(M96:M106)+SUM(M110:M115)+M122+SUM(M127:M129)+SUM(M133:M134)+M139,5)</f>
        <v>204064.46</v>
      </c>
      <c r="N140" s="81"/>
      <c r="O140" s="81">
        <f>ROUND(SUM(O96:O106)+SUM(O110:O115)+O122+SUM(O127:O129)+SUM(O133:O134)+O139,5)</f>
        <v>222965.36</v>
      </c>
      <c r="P140" s="79"/>
      <c r="Q140" s="79">
        <f>ROUND(SUM(Q96:Q106)+SUM(Q110:Q111)+SUM(Q112:Q115)+Q122+SUM(Q127:Q129)+SUM(Q133:Q134)+Q139,5)</f>
        <v>192472.03</v>
      </c>
      <c r="R140" s="79"/>
      <c r="S140" s="81">
        <f>ROUND(SUM(S96:S106)+SUM(S110:S111)+SUM(S112:S115)+S122+SUM(S127:S129)+SUM(S133:S134)+S139,5)</f>
        <v>151392.68</v>
      </c>
      <c r="T140" s="79">
        <f>ROUND(SUM(T96:T106)+SUM(T110:T111)+SUM(T112:T115)+T122+SUM(T127:T129)+SUM(T133:T134)+T139,5)</f>
        <v>205313</v>
      </c>
      <c r="U140" s="79">
        <f>ROUND(SUM(U96:U106)+SUM(U110:U111)+SUM(U112:U115)+U122+SUM(U127:U129)+SUM(U133:U134)+U139,5)</f>
        <v>203085</v>
      </c>
      <c r="V140" s="25"/>
      <c r="W140" s="25"/>
      <c r="X140" s="25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</row>
    <row r="141" spans="1:103">
      <c r="B141" s="1"/>
      <c r="C141" s="1"/>
      <c r="D141" s="1"/>
      <c r="E141" s="63" t="s">
        <v>109</v>
      </c>
      <c r="F141" s="63"/>
      <c r="G141" s="63"/>
      <c r="H141" s="63"/>
      <c r="I141" s="63"/>
      <c r="J141" s="64"/>
      <c r="K141" s="65"/>
      <c r="L141" s="66"/>
      <c r="M141" s="65"/>
      <c r="N141" s="67"/>
      <c r="O141" s="65"/>
      <c r="P141" s="65"/>
      <c r="Q141" s="65"/>
      <c r="R141" s="68"/>
      <c r="S141" s="65"/>
      <c r="T141" s="65"/>
      <c r="U141" s="65"/>
      <c r="V141" s="25"/>
      <c r="W141" s="25"/>
      <c r="X141" s="25"/>
      <c r="Y141" s="13"/>
      <c r="CV141"/>
      <c r="CW141"/>
      <c r="CX141"/>
      <c r="CY141"/>
    </row>
    <row r="142" spans="1:103">
      <c r="B142" s="1"/>
      <c r="C142" s="1"/>
      <c r="D142" s="1"/>
      <c r="E142" s="63"/>
      <c r="F142" s="63" t="s">
        <v>110</v>
      </c>
      <c r="G142" s="63"/>
      <c r="H142" s="63"/>
      <c r="I142" s="63"/>
      <c r="J142" s="64"/>
      <c r="K142" s="65"/>
      <c r="L142" s="66"/>
      <c r="M142" s="65"/>
      <c r="N142" s="67"/>
      <c r="O142" s="65"/>
      <c r="P142" s="65"/>
      <c r="Q142" s="65"/>
      <c r="R142" s="68"/>
      <c r="S142" s="65"/>
      <c r="T142" s="65"/>
      <c r="U142" s="65"/>
      <c r="V142" s="25"/>
      <c r="W142" s="25"/>
      <c r="X142" s="25"/>
      <c r="Y142" s="13"/>
      <c r="CV142"/>
      <c r="CW142"/>
      <c r="CX142"/>
      <c r="CY142"/>
    </row>
    <row r="143" spans="1:103">
      <c r="B143" s="1"/>
      <c r="C143" s="1"/>
      <c r="D143" s="1"/>
      <c r="E143" s="63"/>
      <c r="F143" s="63"/>
      <c r="G143" s="63" t="s">
        <v>111</v>
      </c>
      <c r="H143" s="63"/>
      <c r="I143" s="63"/>
      <c r="J143" s="64"/>
      <c r="K143" s="65"/>
      <c r="L143" s="66"/>
      <c r="M143" s="65"/>
      <c r="N143" s="67"/>
      <c r="O143" s="65"/>
      <c r="P143" s="65"/>
      <c r="Q143" s="65"/>
      <c r="R143" s="68"/>
      <c r="S143" s="65"/>
      <c r="T143" s="65"/>
      <c r="U143" s="65"/>
      <c r="V143" s="25"/>
      <c r="W143" s="25"/>
      <c r="X143" s="25"/>
      <c r="Y143" s="13"/>
      <c r="CV143"/>
      <c r="CW143"/>
      <c r="CX143"/>
      <c r="CY143"/>
    </row>
    <row r="144" spans="1:103" s="16" customFormat="1">
      <c r="A144" s="40"/>
      <c r="B144" s="1"/>
      <c r="C144" s="1"/>
      <c r="D144" s="1"/>
      <c r="E144" s="63"/>
      <c r="F144" s="63"/>
      <c r="G144" s="63"/>
      <c r="H144" s="63"/>
      <c r="I144" s="63"/>
      <c r="J144" s="63" t="s">
        <v>384</v>
      </c>
      <c r="K144" s="65"/>
      <c r="L144" s="66"/>
      <c r="M144" s="65"/>
      <c r="N144" s="67"/>
      <c r="O144" s="65"/>
      <c r="P144" s="65"/>
      <c r="Q144" s="65"/>
      <c r="R144" s="68"/>
      <c r="S144" s="65">
        <v>0</v>
      </c>
      <c r="T144" s="65">
        <v>500</v>
      </c>
      <c r="U144" s="65">
        <v>500</v>
      </c>
      <c r="V144" s="25"/>
      <c r="W144" s="25"/>
      <c r="X144" s="25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</row>
    <row r="145" spans="1:103" s="16" customFormat="1">
      <c r="A145" s="40"/>
      <c r="B145" s="1"/>
      <c r="C145" s="1"/>
      <c r="D145" s="1"/>
      <c r="E145" s="63"/>
      <c r="F145" s="63"/>
      <c r="G145" s="63"/>
      <c r="H145" s="63"/>
      <c r="I145" s="63"/>
      <c r="J145" s="63" t="s">
        <v>379</v>
      </c>
      <c r="K145" s="65"/>
      <c r="L145" s="66"/>
      <c r="M145" s="65"/>
      <c r="N145" s="67"/>
      <c r="O145" s="65"/>
      <c r="P145" s="65"/>
      <c r="Q145" s="65">
        <v>4693</v>
      </c>
      <c r="R145" s="68"/>
      <c r="S145" s="65">
        <v>3224</v>
      </c>
      <c r="T145" s="65">
        <v>3500</v>
      </c>
      <c r="U145" s="65">
        <v>3500</v>
      </c>
      <c r="V145" s="25"/>
      <c r="W145" s="25"/>
      <c r="X145" s="25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</row>
    <row r="146" spans="1:103" s="16" customFormat="1">
      <c r="A146" s="40"/>
      <c r="B146" s="1"/>
      <c r="C146" s="1"/>
      <c r="D146" s="1"/>
      <c r="E146" s="63"/>
      <c r="F146" s="63"/>
      <c r="G146" s="63"/>
      <c r="H146" s="63"/>
      <c r="I146" s="63"/>
      <c r="J146" s="63" t="s">
        <v>380</v>
      </c>
      <c r="K146" s="65"/>
      <c r="L146" s="66"/>
      <c r="M146" s="65"/>
      <c r="N146" s="67"/>
      <c r="O146" s="65"/>
      <c r="P146" s="65"/>
      <c r="Q146" s="65">
        <v>7974</v>
      </c>
      <c r="R146" s="68"/>
      <c r="S146" s="65">
        <v>0</v>
      </c>
      <c r="T146" s="65">
        <v>5500</v>
      </c>
      <c r="U146" s="65">
        <v>5500</v>
      </c>
      <c r="V146" s="25"/>
      <c r="W146" s="25"/>
      <c r="X146" s="25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</row>
    <row r="147" spans="1:103" s="16" customFormat="1">
      <c r="A147" s="40"/>
      <c r="B147" s="1"/>
      <c r="C147" s="1"/>
      <c r="D147" s="1"/>
      <c r="E147" s="63"/>
      <c r="F147" s="63"/>
      <c r="G147" s="63"/>
      <c r="H147" s="63"/>
      <c r="I147" s="63"/>
      <c r="J147" s="63" t="s">
        <v>381</v>
      </c>
      <c r="K147" s="65"/>
      <c r="L147" s="66"/>
      <c r="M147" s="65"/>
      <c r="N147" s="67"/>
      <c r="O147" s="65"/>
      <c r="P147" s="65"/>
      <c r="Q147" s="65">
        <v>1442.55</v>
      </c>
      <c r="R147" s="68"/>
      <c r="S147" s="65">
        <v>0</v>
      </c>
      <c r="T147" s="65">
        <v>500</v>
      </c>
      <c r="U147" s="65">
        <v>500</v>
      </c>
      <c r="V147" s="25"/>
      <c r="W147" s="25"/>
      <c r="X147" s="25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</row>
    <row r="148" spans="1:103" s="16" customFormat="1">
      <c r="A148" s="40"/>
      <c r="B148" s="1"/>
      <c r="C148" s="1"/>
      <c r="D148" s="1"/>
      <c r="E148" s="63"/>
      <c r="F148" s="63"/>
      <c r="G148" s="63"/>
      <c r="H148" s="63"/>
      <c r="I148" s="63"/>
      <c r="J148" s="63" t="s">
        <v>382</v>
      </c>
      <c r="K148" s="65"/>
      <c r="L148" s="66"/>
      <c r="M148" s="65"/>
      <c r="N148" s="67"/>
      <c r="O148" s="65"/>
      <c r="P148" s="65"/>
      <c r="Q148" s="65">
        <v>0</v>
      </c>
      <c r="R148" s="68"/>
      <c r="S148" s="65">
        <v>0</v>
      </c>
      <c r="T148" s="65">
        <v>500</v>
      </c>
      <c r="U148" s="65">
        <v>500</v>
      </c>
      <c r="V148" s="25"/>
      <c r="W148" s="25"/>
      <c r="X148" s="25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</row>
    <row r="149" spans="1:103">
      <c r="B149" s="1"/>
      <c r="C149" s="1"/>
      <c r="D149" s="1"/>
      <c r="E149" s="63"/>
      <c r="F149" s="63"/>
      <c r="G149" s="63"/>
      <c r="H149" s="63" t="s">
        <v>112</v>
      </c>
      <c r="I149" s="63"/>
      <c r="J149" s="64"/>
      <c r="K149" s="65"/>
      <c r="L149" s="66"/>
      <c r="M149" s="65"/>
      <c r="N149" s="67"/>
      <c r="O149" s="65"/>
      <c r="P149" s="65"/>
      <c r="Q149" s="65"/>
      <c r="R149" s="68"/>
      <c r="S149" s="65"/>
      <c r="T149" s="65"/>
      <c r="U149" s="65"/>
      <c r="V149" s="25"/>
      <c r="W149" s="25"/>
      <c r="X149" s="25"/>
      <c r="Y149" s="13"/>
      <c r="CV149"/>
      <c r="CW149"/>
      <c r="CX149"/>
      <c r="CY149"/>
    </row>
    <row r="150" spans="1:103">
      <c r="B150" s="1"/>
      <c r="C150" s="1"/>
      <c r="D150" s="1"/>
      <c r="E150" s="63"/>
      <c r="F150" s="63"/>
      <c r="G150" s="63"/>
      <c r="H150" s="63"/>
      <c r="I150" s="63" t="s">
        <v>113</v>
      </c>
      <c r="J150" s="64"/>
      <c r="K150" s="65">
        <v>23776.87</v>
      </c>
      <c r="L150" s="66"/>
      <c r="M150" s="65">
        <v>22315</v>
      </c>
      <c r="N150" s="67"/>
      <c r="O150" s="65">
        <v>21845</v>
      </c>
      <c r="P150" s="65"/>
      <c r="Q150" s="110">
        <v>23460</v>
      </c>
      <c r="R150" s="68"/>
      <c r="S150" s="65">
        <v>16795</v>
      </c>
      <c r="T150" s="65">
        <v>23000</v>
      </c>
      <c r="U150" s="65">
        <v>23000</v>
      </c>
      <c r="V150" s="25"/>
      <c r="W150" s="25"/>
      <c r="X150" s="25"/>
      <c r="Y150" s="13"/>
      <c r="CV150"/>
      <c r="CW150"/>
      <c r="CX150"/>
      <c r="CY150"/>
    </row>
    <row r="151" spans="1:103">
      <c r="B151" s="1"/>
      <c r="C151" s="1"/>
      <c r="D151" s="1"/>
      <c r="E151" s="63"/>
      <c r="F151" s="63"/>
      <c r="G151" s="63"/>
      <c r="H151" s="63"/>
      <c r="I151" s="63" t="s">
        <v>114</v>
      </c>
      <c r="J151" s="64"/>
      <c r="K151" s="65">
        <v>1836.62</v>
      </c>
      <c r="L151" s="66"/>
      <c r="M151" s="65">
        <v>1707.13</v>
      </c>
      <c r="N151" s="67"/>
      <c r="O151" s="65">
        <v>1671.18</v>
      </c>
      <c r="P151" s="65"/>
      <c r="Q151" s="110">
        <v>1794.73</v>
      </c>
      <c r="R151" s="68"/>
      <c r="S151" s="65">
        <v>1163.58</v>
      </c>
      <c r="T151" s="65">
        <v>1700</v>
      </c>
      <c r="U151" s="65">
        <v>1700</v>
      </c>
      <c r="V151" s="25"/>
      <c r="W151" s="25"/>
      <c r="X151" s="25"/>
      <c r="Y151" s="13"/>
      <c r="CV151"/>
      <c r="CW151"/>
      <c r="CX151"/>
      <c r="CY151"/>
    </row>
    <row r="152" spans="1:103">
      <c r="B152" s="1"/>
      <c r="C152" s="1"/>
      <c r="D152" s="1"/>
      <c r="E152" s="63"/>
      <c r="F152" s="63"/>
      <c r="G152" s="63"/>
      <c r="H152" s="63"/>
      <c r="I152" s="63" t="s">
        <v>115</v>
      </c>
      <c r="J152" s="64"/>
      <c r="K152" s="65">
        <v>124.6</v>
      </c>
      <c r="L152" s="66"/>
      <c r="M152" s="65">
        <v>26.77</v>
      </c>
      <c r="N152" s="67"/>
      <c r="O152" s="65">
        <v>26.23</v>
      </c>
      <c r="P152" s="65"/>
      <c r="Q152" s="110">
        <v>28.16</v>
      </c>
      <c r="R152" s="68"/>
      <c r="S152" s="65">
        <v>18.239999999999998</v>
      </c>
      <c r="T152" s="65">
        <v>100</v>
      </c>
      <c r="U152" s="65">
        <v>100</v>
      </c>
      <c r="V152" s="25"/>
      <c r="W152" s="25"/>
      <c r="X152" s="25"/>
      <c r="Y152" s="13"/>
      <c r="CV152"/>
      <c r="CW152"/>
      <c r="CX152"/>
      <c r="CY152"/>
    </row>
    <row r="153" spans="1:103" s="62" customFormat="1">
      <c r="A153" s="59"/>
      <c r="B153" s="60"/>
      <c r="C153" s="60"/>
      <c r="D153" s="60"/>
      <c r="E153" s="85"/>
      <c r="F153" s="85"/>
      <c r="G153" s="85"/>
      <c r="H153" s="85"/>
      <c r="I153" s="85" t="s">
        <v>116</v>
      </c>
      <c r="J153" s="86"/>
      <c r="K153" s="87">
        <v>0</v>
      </c>
      <c r="L153" s="88"/>
      <c r="M153" s="87">
        <v>0</v>
      </c>
      <c r="N153" s="89"/>
      <c r="O153" s="87"/>
      <c r="P153" s="87"/>
      <c r="Q153" s="111">
        <v>0</v>
      </c>
      <c r="R153" s="87"/>
      <c r="S153" s="87">
        <v>0</v>
      </c>
      <c r="T153" s="87">
        <v>0</v>
      </c>
      <c r="U153" s="87">
        <v>0</v>
      </c>
      <c r="V153" s="61"/>
      <c r="W153" s="61"/>
      <c r="X153" s="61"/>
    </row>
    <row r="154" spans="1:103">
      <c r="B154" s="1"/>
      <c r="C154" s="1"/>
      <c r="D154" s="1"/>
      <c r="E154" s="63"/>
      <c r="F154" s="63"/>
      <c r="G154" s="63"/>
      <c r="H154" s="63"/>
      <c r="I154" s="63" t="s">
        <v>117</v>
      </c>
      <c r="J154" s="64"/>
      <c r="K154" s="65">
        <v>6005.32</v>
      </c>
      <c r="L154" s="66"/>
      <c r="M154" s="65">
        <v>8195</v>
      </c>
      <c r="N154" s="67"/>
      <c r="O154" s="65">
        <v>7521</v>
      </c>
      <c r="P154" s="65"/>
      <c r="Q154" s="110">
        <v>7650.2</v>
      </c>
      <c r="R154" s="68"/>
      <c r="S154" s="65">
        <v>6188.7</v>
      </c>
      <c r="T154" s="65">
        <v>8200</v>
      </c>
      <c r="U154" s="65">
        <v>8200</v>
      </c>
      <c r="V154" s="25"/>
      <c r="W154" s="25"/>
      <c r="X154" s="25"/>
      <c r="Y154" s="13"/>
      <c r="CV154"/>
      <c r="CW154"/>
      <c r="CX154"/>
      <c r="CY154"/>
    </row>
    <row r="155" spans="1:103">
      <c r="B155" s="1"/>
      <c r="C155" s="1"/>
      <c r="D155" s="1"/>
      <c r="E155" s="63"/>
      <c r="F155" s="63"/>
      <c r="G155" s="63"/>
      <c r="H155" s="63"/>
      <c r="I155" s="63" t="s">
        <v>118</v>
      </c>
      <c r="J155" s="64"/>
      <c r="K155" s="65">
        <v>0</v>
      </c>
      <c r="L155" s="66"/>
      <c r="M155" s="65">
        <v>0</v>
      </c>
      <c r="N155" s="67"/>
      <c r="O155" s="65">
        <v>0</v>
      </c>
      <c r="P155" s="65"/>
      <c r="Q155" s="110">
        <v>25</v>
      </c>
      <c r="R155" s="68"/>
      <c r="S155" s="65">
        <v>0</v>
      </c>
      <c r="T155" s="65">
        <v>500</v>
      </c>
      <c r="U155" s="65">
        <v>500</v>
      </c>
      <c r="V155" s="25"/>
      <c r="W155" s="25"/>
      <c r="X155" s="25"/>
      <c r="Y155" s="13"/>
      <c r="CV155"/>
      <c r="CW155"/>
      <c r="CX155"/>
      <c r="CY155"/>
    </row>
    <row r="156" spans="1:103">
      <c r="B156" s="1"/>
      <c r="C156" s="1"/>
      <c r="D156" s="1"/>
      <c r="E156" s="63"/>
      <c r="F156" s="63"/>
      <c r="G156" s="63"/>
      <c r="H156" s="63"/>
      <c r="I156" s="63" t="s">
        <v>119</v>
      </c>
      <c r="J156" s="64"/>
      <c r="K156" s="65">
        <v>88.98</v>
      </c>
      <c r="L156" s="66"/>
      <c r="M156" s="65">
        <v>0</v>
      </c>
      <c r="N156" s="67"/>
      <c r="O156" s="65">
        <v>0</v>
      </c>
      <c r="P156" s="65"/>
      <c r="Q156" s="110">
        <v>0</v>
      </c>
      <c r="R156" s="68"/>
      <c r="S156" s="65">
        <v>0</v>
      </c>
      <c r="T156" s="65">
        <v>0</v>
      </c>
      <c r="U156" s="65">
        <v>0</v>
      </c>
      <c r="V156" s="25"/>
      <c r="W156" s="25"/>
      <c r="X156" s="25"/>
      <c r="Y156" s="13"/>
      <c r="CV156"/>
      <c r="CW156"/>
      <c r="CX156"/>
      <c r="CY156"/>
    </row>
    <row r="157" spans="1:103">
      <c r="B157" s="1"/>
      <c r="C157" s="1"/>
      <c r="D157" s="1"/>
      <c r="E157" s="63"/>
      <c r="F157" s="63"/>
      <c r="G157" s="63"/>
      <c r="H157" s="63"/>
      <c r="I157" s="63" t="s">
        <v>120</v>
      </c>
      <c r="J157" s="64"/>
      <c r="K157" s="65">
        <v>1298.23</v>
      </c>
      <c r="L157" s="66"/>
      <c r="M157" s="65">
        <v>277.61</v>
      </c>
      <c r="N157" s="67"/>
      <c r="O157" s="65">
        <v>271.87</v>
      </c>
      <c r="P157" s="65"/>
      <c r="Q157" s="110">
        <v>443.73</v>
      </c>
      <c r="R157" s="68"/>
      <c r="S157" s="65">
        <v>29.27</v>
      </c>
      <c r="T157" s="65">
        <v>1000</v>
      </c>
      <c r="U157" s="65">
        <v>1000</v>
      </c>
      <c r="V157" s="25"/>
      <c r="W157" s="25"/>
      <c r="X157" s="25"/>
      <c r="Y157" s="13"/>
      <c r="CV157"/>
      <c r="CW157"/>
      <c r="CX157"/>
      <c r="CY157"/>
    </row>
    <row r="158" spans="1:103">
      <c r="B158" s="1"/>
      <c r="C158" s="1"/>
      <c r="D158" s="1"/>
      <c r="E158" s="63"/>
      <c r="F158" s="63"/>
      <c r="G158" s="63"/>
      <c r="H158" s="63"/>
      <c r="I158" s="63" t="s">
        <v>121</v>
      </c>
      <c r="J158" s="64"/>
      <c r="K158" s="65">
        <v>2938.8</v>
      </c>
      <c r="L158" s="66"/>
      <c r="M158" s="65">
        <v>20808.5</v>
      </c>
      <c r="N158" s="67"/>
      <c r="O158" s="65">
        <v>1178.46</v>
      </c>
      <c r="P158" s="65"/>
      <c r="Q158" s="110">
        <v>0</v>
      </c>
      <c r="R158" s="68"/>
      <c r="S158" s="65">
        <v>1396.24</v>
      </c>
      <c r="T158" s="65">
        <v>3000</v>
      </c>
      <c r="U158" s="65">
        <v>3000</v>
      </c>
      <c r="V158" s="25"/>
      <c r="W158" s="25"/>
      <c r="X158" s="25"/>
      <c r="Y158" s="13"/>
      <c r="CV158"/>
      <c r="CW158"/>
      <c r="CX158"/>
      <c r="CY158"/>
    </row>
    <row r="159" spans="1:103">
      <c r="B159" s="1"/>
      <c r="C159" s="1"/>
      <c r="D159" s="1"/>
      <c r="E159" s="63"/>
      <c r="F159" s="63"/>
      <c r="G159" s="63"/>
      <c r="H159" s="63"/>
      <c r="I159" s="63" t="s">
        <v>122</v>
      </c>
      <c r="J159" s="64"/>
      <c r="K159" s="65">
        <v>613.44000000000005</v>
      </c>
      <c r="L159" s="66"/>
      <c r="M159" s="65"/>
      <c r="N159" s="67"/>
      <c r="O159" s="65">
        <v>0</v>
      </c>
      <c r="P159" s="65"/>
      <c r="Q159" s="110">
        <v>183.25</v>
      </c>
      <c r="R159" s="68"/>
      <c r="S159" s="65">
        <v>408.36</v>
      </c>
      <c r="T159" s="65">
        <v>300</v>
      </c>
      <c r="U159" s="65">
        <v>300</v>
      </c>
      <c r="V159" s="25"/>
      <c r="W159" s="25"/>
      <c r="X159" s="25"/>
      <c r="Y159" s="13"/>
      <c r="CV159"/>
      <c r="CW159"/>
      <c r="CX159"/>
      <c r="CY159"/>
    </row>
    <row r="160" spans="1:103">
      <c r="B160" s="1"/>
      <c r="C160" s="1"/>
      <c r="D160" s="1"/>
      <c r="E160" s="63"/>
      <c r="F160" s="63"/>
      <c r="G160" s="63"/>
      <c r="H160" s="63"/>
      <c r="I160" s="63" t="s">
        <v>123</v>
      </c>
      <c r="J160" s="64"/>
      <c r="K160" s="65">
        <v>3364.5</v>
      </c>
      <c r="L160" s="66"/>
      <c r="M160" s="65">
        <v>925</v>
      </c>
      <c r="N160" s="67"/>
      <c r="O160" s="65">
        <v>710</v>
      </c>
      <c r="P160" s="65"/>
      <c r="Q160" s="110">
        <v>1781</v>
      </c>
      <c r="R160" s="68"/>
      <c r="S160" s="65">
        <v>716</v>
      </c>
      <c r="T160" s="65">
        <v>1000</v>
      </c>
      <c r="U160" s="65">
        <v>1000</v>
      </c>
      <c r="V160" s="25"/>
      <c r="W160" s="25"/>
      <c r="X160" s="25"/>
      <c r="Y160" s="13"/>
      <c r="CV160"/>
      <c r="CW160"/>
      <c r="CX160"/>
      <c r="CY160"/>
    </row>
    <row r="161" spans="1:103">
      <c r="B161" s="1"/>
      <c r="C161" s="1"/>
      <c r="D161" s="1"/>
      <c r="E161" s="63"/>
      <c r="F161" s="63"/>
      <c r="G161" s="63"/>
      <c r="H161" s="63"/>
      <c r="I161" s="63" t="s">
        <v>312</v>
      </c>
      <c r="J161" s="64"/>
      <c r="K161" s="65">
        <v>0</v>
      </c>
      <c r="L161" s="66"/>
      <c r="M161" s="65">
        <v>0</v>
      </c>
      <c r="N161" s="67"/>
      <c r="O161" s="65">
        <v>0</v>
      </c>
      <c r="P161" s="65"/>
      <c r="Q161" s="110">
        <v>0</v>
      </c>
      <c r="R161" s="68"/>
      <c r="S161" s="65">
        <v>0</v>
      </c>
      <c r="T161" s="65">
        <v>0</v>
      </c>
      <c r="U161" s="65">
        <v>0</v>
      </c>
      <c r="V161" s="25"/>
      <c r="W161" s="25"/>
      <c r="X161" s="25"/>
      <c r="Y161" s="13"/>
      <c r="CV161"/>
      <c r="CW161"/>
      <c r="CX161"/>
      <c r="CY161"/>
    </row>
    <row r="162" spans="1:103">
      <c r="B162" s="1"/>
      <c r="C162" s="1"/>
      <c r="D162" s="1"/>
      <c r="E162" s="63"/>
      <c r="F162" s="63"/>
      <c r="G162" s="63"/>
      <c r="H162" s="63"/>
      <c r="I162" s="63" t="s">
        <v>124</v>
      </c>
      <c r="J162" s="64"/>
      <c r="K162" s="65">
        <v>0</v>
      </c>
      <c r="L162" s="66"/>
      <c r="M162" s="65">
        <v>0</v>
      </c>
      <c r="N162" s="67"/>
      <c r="O162" s="65">
        <v>0</v>
      </c>
      <c r="P162" s="65"/>
      <c r="Q162" s="110">
        <v>0</v>
      </c>
      <c r="R162" s="68"/>
      <c r="S162" s="65">
        <v>0</v>
      </c>
      <c r="T162" s="65">
        <v>0</v>
      </c>
      <c r="U162" s="65">
        <v>0</v>
      </c>
      <c r="V162" s="25"/>
      <c r="W162" s="25"/>
      <c r="X162" s="25"/>
      <c r="Y162" s="13"/>
      <c r="CV162"/>
      <c r="CW162"/>
      <c r="CX162"/>
      <c r="CY162"/>
    </row>
    <row r="163" spans="1:103">
      <c r="B163" s="1"/>
      <c r="C163" s="1"/>
      <c r="D163" s="1"/>
      <c r="E163" s="63"/>
      <c r="F163" s="63"/>
      <c r="G163" s="63"/>
      <c r="H163" s="63" t="s">
        <v>125</v>
      </c>
      <c r="I163" s="63"/>
      <c r="J163" s="64"/>
      <c r="K163" s="65">
        <f>ROUND(SUM(K149:K162),5)</f>
        <v>40047.360000000001</v>
      </c>
      <c r="L163" s="66"/>
      <c r="M163" s="65">
        <f>ROUND(SUM(M149:M162),5)</f>
        <v>54255.01</v>
      </c>
      <c r="N163" s="67"/>
      <c r="O163" s="65">
        <f>ROUND(SUM(O149:O162),5)</f>
        <v>33223.74</v>
      </c>
      <c r="P163" s="65"/>
      <c r="Q163" s="65">
        <f>ROUND(SUM(Q149:Q162),5)</f>
        <v>35366.07</v>
      </c>
      <c r="R163" s="68"/>
      <c r="S163" s="65">
        <f>ROUND(SUM(S149:S162),5)</f>
        <v>26715.39</v>
      </c>
      <c r="T163" s="65">
        <f>ROUND(SUM(T149:T162),5)</f>
        <v>38800</v>
      </c>
      <c r="U163" s="65">
        <f>ROUND(SUM(U149:U162),5)</f>
        <v>38800</v>
      </c>
      <c r="V163" s="25"/>
      <c r="W163" s="25"/>
      <c r="X163" s="25"/>
      <c r="Y163" s="13"/>
      <c r="CV163"/>
      <c r="CW163"/>
      <c r="CX163"/>
      <c r="CY163"/>
    </row>
    <row r="164" spans="1:103">
      <c r="B164" s="1"/>
      <c r="C164" s="1"/>
      <c r="D164" s="1"/>
      <c r="E164" s="63"/>
      <c r="F164" s="63"/>
      <c r="G164" s="63"/>
      <c r="H164" s="63" t="s">
        <v>126</v>
      </c>
      <c r="I164" s="63"/>
      <c r="J164" s="64"/>
      <c r="K164" s="65">
        <v>2452.54</v>
      </c>
      <c r="L164" s="66"/>
      <c r="M164" s="65">
        <v>3243.04</v>
      </c>
      <c r="N164" s="67"/>
      <c r="O164" s="65">
        <v>7180</v>
      </c>
      <c r="P164" s="65"/>
      <c r="Q164" s="110">
        <v>758.38</v>
      </c>
      <c r="R164" s="68"/>
      <c r="S164" s="65">
        <v>0</v>
      </c>
      <c r="T164" s="65">
        <v>0</v>
      </c>
      <c r="U164" s="65">
        <v>0</v>
      </c>
      <c r="V164" s="25"/>
      <c r="W164" s="25"/>
      <c r="X164" s="25"/>
      <c r="Y164" s="13"/>
      <c r="CV164"/>
      <c r="CW164"/>
      <c r="CX164"/>
      <c r="CY164"/>
    </row>
    <row r="165" spans="1:103">
      <c r="B165" s="1"/>
      <c r="C165" s="1"/>
      <c r="D165" s="1"/>
      <c r="E165" s="63"/>
      <c r="F165" s="63"/>
      <c r="G165" s="63"/>
      <c r="H165" s="63" t="s">
        <v>127</v>
      </c>
      <c r="I165" s="63"/>
      <c r="J165" s="64"/>
      <c r="K165" s="65"/>
      <c r="L165" s="66"/>
      <c r="M165" s="65"/>
      <c r="N165" s="67"/>
      <c r="O165" s="65"/>
      <c r="P165" s="65"/>
      <c r="Q165" s="65"/>
      <c r="R165" s="68"/>
      <c r="S165" s="65"/>
      <c r="T165" s="65"/>
      <c r="U165" s="65"/>
      <c r="V165" s="25"/>
      <c r="W165" s="25"/>
      <c r="X165" s="25"/>
      <c r="Y165" s="13"/>
      <c r="CV165"/>
      <c r="CW165"/>
      <c r="CX165"/>
      <c r="CY165"/>
    </row>
    <row r="166" spans="1:103">
      <c r="B166" s="1"/>
      <c r="C166" s="1"/>
      <c r="D166" s="1"/>
      <c r="E166" s="63"/>
      <c r="F166" s="63"/>
      <c r="G166" s="63"/>
      <c r="H166" s="63"/>
      <c r="I166" s="63" t="s">
        <v>128</v>
      </c>
      <c r="J166" s="64"/>
      <c r="K166" s="65">
        <v>0</v>
      </c>
      <c r="L166" s="66"/>
      <c r="M166" s="65">
        <v>0</v>
      </c>
      <c r="N166" s="67"/>
      <c r="O166" s="65">
        <f>L166+M166</f>
        <v>0</v>
      </c>
      <c r="P166" s="65"/>
      <c r="Q166" s="65">
        <v>238.15</v>
      </c>
      <c r="R166" s="68"/>
      <c r="S166" s="65">
        <v>667.64</v>
      </c>
      <c r="T166" s="65">
        <v>500</v>
      </c>
      <c r="U166" s="65">
        <v>500</v>
      </c>
      <c r="V166" s="25"/>
      <c r="W166" s="25"/>
      <c r="X166" s="25"/>
      <c r="Y166" s="13"/>
      <c r="CV166"/>
      <c r="CW166"/>
      <c r="CX166"/>
      <c r="CY166"/>
    </row>
    <row r="167" spans="1:103">
      <c r="B167" s="1"/>
      <c r="C167" s="1"/>
      <c r="D167" s="1"/>
      <c r="E167" s="63"/>
      <c r="F167" s="63"/>
      <c r="G167" s="63"/>
      <c r="H167" s="63"/>
      <c r="I167" s="63" t="s">
        <v>129</v>
      </c>
      <c r="J167" s="64"/>
      <c r="K167" s="65">
        <v>0</v>
      </c>
      <c r="L167" s="66"/>
      <c r="M167" s="65">
        <v>1893.15</v>
      </c>
      <c r="N167" s="67"/>
      <c r="O167" s="65">
        <v>1348.79</v>
      </c>
      <c r="P167" s="65"/>
      <c r="Q167" s="110">
        <v>0</v>
      </c>
      <c r="R167" s="68"/>
      <c r="S167" s="65">
        <v>0</v>
      </c>
      <c r="T167" s="65">
        <v>0</v>
      </c>
      <c r="U167" s="65">
        <v>0</v>
      </c>
      <c r="V167" s="25"/>
      <c r="W167" s="25"/>
      <c r="X167" s="25"/>
      <c r="Y167" s="13"/>
      <c r="CV167"/>
      <c r="CW167"/>
      <c r="CX167"/>
      <c r="CY167"/>
    </row>
    <row r="168" spans="1:103" s="13" customFormat="1">
      <c r="A168" s="17"/>
      <c r="B168" s="12"/>
      <c r="C168" s="12"/>
      <c r="D168" s="12"/>
      <c r="E168" s="83"/>
      <c r="F168" s="83"/>
      <c r="G168" s="83"/>
      <c r="H168" s="83"/>
      <c r="I168" s="83" t="s">
        <v>367</v>
      </c>
      <c r="J168" s="84"/>
      <c r="K168" s="76">
        <v>2772.18</v>
      </c>
      <c r="L168" s="90"/>
      <c r="M168" s="76">
        <v>2960.72</v>
      </c>
      <c r="N168" s="67"/>
      <c r="O168" s="76">
        <v>3221.09</v>
      </c>
      <c r="P168" s="76"/>
      <c r="Q168" s="112">
        <v>5094.2</v>
      </c>
      <c r="R168" s="76"/>
      <c r="S168" s="76">
        <v>4558.1499999999996</v>
      </c>
      <c r="T168" s="76">
        <v>6700</v>
      </c>
      <c r="U168" s="76">
        <v>6700</v>
      </c>
      <c r="V168" s="25"/>
      <c r="W168" s="25"/>
      <c r="X168" s="25"/>
    </row>
    <row r="169" spans="1:103" s="13" customFormat="1">
      <c r="A169" s="17"/>
      <c r="B169" s="12"/>
      <c r="C169" s="12"/>
      <c r="D169" s="12"/>
      <c r="E169" s="83"/>
      <c r="F169" s="83"/>
      <c r="G169" s="83"/>
      <c r="H169" s="83"/>
      <c r="I169" s="83" t="s">
        <v>130</v>
      </c>
      <c r="J169" s="84"/>
      <c r="K169" s="76">
        <v>3675.74</v>
      </c>
      <c r="L169" s="90"/>
      <c r="M169" s="76">
        <v>2960.96</v>
      </c>
      <c r="N169" s="67"/>
      <c r="O169" s="76">
        <v>2668.19</v>
      </c>
      <c r="P169" s="76"/>
      <c r="Q169" s="112">
        <v>153.53</v>
      </c>
      <c r="R169" s="76"/>
      <c r="S169" s="76">
        <v>135.76</v>
      </c>
      <c r="T169" s="76">
        <v>0</v>
      </c>
      <c r="U169" s="76">
        <v>0</v>
      </c>
      <c r="V169" s="25"/>
      <c r="W169" s="25"/>
      <c r="X169" s="25"/>
    </row>
    <row r="170" spans="1:103" s="13" customFormat="1">
      <c r="A170" s="17"/>
      <c r="B170" s="12"/>
      <c r="C170" s="12"/>
      <c r="D170" s="12"/>
      <c r="E170" s="83"/>
      <c r="F170" s="83"/>
      <c r="G170" s="83"/>
      <c r="H170" s="83"/>
      <c r="I170" s="83" t="s">
        <v>131</v>
      </c>
      <c r="J170" s="84"/>
      <c r="K170" s="76">
        <v>2467.39</v>
      </c>
      <c r="L170" s="90"/>
      <c r="M170" s="76">
        <v>12.57</v>
      </c>
      <c r="N170" s="67"/>
      <c r="O170" s="76">
        <v>291.60000000000002</v>
      </c>
      <c r="P170" s="76"/>
      <c r="Q170" s="112">
        <v>0</v>
      </c>
      <c r="R170" s="76"/>
      <c r="S170" s="76">
        <v>0</v>
      </c>
      <c r="T170" s="76">
        <v>0</v>
      </c>
      <c r="U170" s="76">
        <v>0</v>
      </c>
      <c r="V170" s="25"/>
      <c r="W170" s="25"/>
      <c r="X170" s="25"/>
    </row>
    <row r="171" spans="1:103">
      <c r="B171" s="1"/>
      <c r="C171" s="1"/>
      <c r="D171" s="1"/>
      <c r="E171" s="63"/>
      <c r="F171" s="63"/>
      <c r="G171" s="63"/>
      <c r="H171" s="63" t="s">
        <v>132</v>
      </c>
      <c r="I171" s="63"/>
      <c r="J171" s="64"/>
      <c r="K171" s="65">
        <f>ROUND(SUM(K165:K170),5)</f>
        <v>8915.31</v>
      </c>
      <c r="L171" s="66"/>
      <c r="M171" s="65">
        <f>ROUND(SUM(M165:M170),5)</f>
        <v>7827.4</v>
      </c>
      <c r="N171" s="67"/>
      <c r="O171" s="65">
        <f>ROUND(SUM(O165:O170),5)</f>
        <v>7529.67</v>
      </c>
      <c r="P171" s="65"/>
      <c r="Q171" s="65">
        <f>ROUND(SUM(Q165:Q170),5)</f>
        <v>5485.88</v>
      </c>
      <c r="R171" s="68"/>
      <c r="S171" s="65">
        <f>ROUND(SUM(S165:S170),5)</f>
        <v>5361.55</v>
      </c>
      <c r="T171" s="65">
        <f>ROUND(SUM(T165:T170),5)</f>
        <v>7200</v>
      </c>
      <c r="U171" s="65">
        <f>ROUND(SUM(U165:U170),5)</f>
        <v>7200</v>
      </c>
      <c r="V171" s="25"/>
      <c r="W171" s="25"/>
      <c r="X171" s="25"/>
      <c r="Y171" s="13"/>
      <c r="CV171"/>
      <c r="CW171"/>
      <c r="CX171"/>
      <c r="CY171"/>
    </row>
    <row r="172" spans="1:103">
      <c r="B172" s="1"/>
      <c r="C172" s="1"/>
      <c r="D172" s="1"/>
      <c r="E172" s="63"/>
      <c r="F172" s="63"/>
      <c r="G172" s="63"/>
      <c r="H172" s="63" t="s">
        <v>133</v>
      </c>
      <c r="I172" s="63"/>
      <c r="J172" s="64"/>
      <c r="K172" s="65"/>
      <c r="L172" s="66"/>
      <c r="M172" s="65"/>
      <c r="N172" s="67"/>
      <c r="O172" s="65">
        <f>L172+M172</f>
        <v>0</v>
      </c>
      <c r="P172" s="65"/>
      <c r="Q172" s="65"/>
      <c r="R172" s="68"/>
      <c r="S172" s="65"/>
      <c r="T172" s="65"/>
      <c r="U172" s="65"/>
      <c r="V172" s="25"/>
      <c r="W172" s="25"/>
      <c r="X172" s="25"/>
      <c r="Y172" s="13"/>
      <c r="CV172"/>
      <c r="CW172"/>
      <c r="CX172"/>
      <c r="CY172"/>
    </row>
    <row r="173" spans="1:103">
      <c r="B173" s="1"/>
      <c r="C173" s="1"/>
      <c r="D173" s="1"/>
      <c r="E173" s="63"/>
      <c r="F173" s="63"/>
      <c r="G173" s="63"/>
      <c r="H173" s="63"/>
      <c r="I173" s="63" t="s">
        <v>134</v>
      </c>
      <c r="J173" s="64"/>
      <c r="K173" s="65">
        <v>0</v>
      </c>
      <c r="L173" s="66"/>
      <c r="M173" s="65">
        <v>0</v>
      </c>
      <c r="N173" s="67"/>
      <c r="O173" s="65">
        <f>L173+M173</f>
        <v>0</v>
      </c>
      <c r="P173" s="65"/>
      <c r="Q173" s="65">
        <v>0</v>
      </c>
      <c r="R173" s="68"/>
      <c r="S173" s="65">
        <v>0</v>
      </c>
      <c r="T173" s="65">
        <v>0</v>
      </c>
      <c r="U173" s="65">
        <v>0</v>
      </c>
      <c r="V173" s="25"/>
      <c r="W173" s="25"/>
      <c r="X173" s="25"/>
      <c r="Y173" s="13"/>
      <c r="CV173"/>
      <c r="CW173"/>
      <c r="CX173"/>
      <c r="CY173"/>
    </row>
    <row r="174" spans="1:103">
      <c r="B174" s="1"/>
      <c r="C174" s="1"/>
      <c r="D174" s="1"/>
      <c r="E174" s="63"/>
      <c r="F174" s="63"/>
      <c r="G174" s="63"/>
      <c r="H174" s="63"/>
      <c r="I174" s="63" t="s">
        <v>135</v>
      </c>
      <c r="J174" s="64"/>
      <c r="K174" s="65">
        <v>26802.42</v>
      </c>
      <c r="L174" s="66"/>
      <c r="M174" s="65">
        <v>0</v>
      </c>
      <c r="N174" s="67"/>
      <c r="O174" s="65">
        <f>L174+M174</f>
        <v>0</v>
      </c>
      <c r="P174" s="65"/>
      <c r="Q174" s="65">
        <v>0</v>
      </c>
      <c r="R174" s="68"/>
      <c r="S174" s="65">
        <v>0</v>
      </c>
      <c r="T174" s="65">
        <v>0</v>
      </c>
      <c r="U174" s="65">
        <v>0</v>
      </c>
      <c r="V174" s="25"/>
      <c r="W174" s="25"/>
      <c r="X174" s="25"/>
      <c r="Y174" s="13"/>
      <c r="CV174"/>
      <c r="CW174"/>
      <c r="CX174"/>
      <c r="CY174"/>
    </row>
    <row r="175" spans="1:103">
      <c r="B175" s="1"/>
      <c r="C175" s="1"/>
      <c r="D175" s="1"/>
      <c r="E175" s="63"/>
      <c r="F175" s="63"/>
      <c r="G175" s="63"/>
      <c r="H175" s="63"/>
      <c r="I175" s="63" t="s">
        <v>136</v>
      </c>
      <c r="J175" s="64"/>
      <c r="K175" s="65">
        <v>1440.45</v>
      </c>
      <c r="L175" s="66"/>
      <c r="M175" s="65">
        <v>7439.53</v>
      </c>
      <c r="N175" s="67"/>
      <c r="O175" s="65">
        <v>14706.16</v>
      </c>
      <c r="P175" s="65"/>
      <c r="Q175" s="110">
        <v>5600.91</v>
      </c>
      <c r="R175" s="68"/>
      <c r="S175" s="65">
        <v>1771.75</v>
      </c>
      <c r="T175" s="65">
        <v>7000</v>
      </c>
      <c r="U175" s="65">
        <v>7000</v>
      </c>
      <c r="V175" s="25"/>
      <c r="W175" s="25"/>
      <c r="X175" s="25"/>
      <c r="Y175" s="13"/>
      <c r="CV175"/>
      <c r="CW175"/>
      <c r="CX175"/>
      <c r="CY175"/>
    </row>
    <row r="176" spans="1:103">
      <c r="B176" s="1"/>
      <c r="C176" s="1"/>
      <c r="D176" s="1"/>
      <c r="E176" s="63"/>
      <c r="F176" s="63"/>
      <c r="G176" s="63"/>
      <c r="H176" s="63"/>
      <c r="I176" s="63" t="s">
        <v>137</v>
      </c>
      <c r="J176" s="64"/>
      <c r="K176" s="65">
        <v>12483.97</v>
      </c>
      <c r="L176" s="66"/>
      <c r="M176" s="65">
        <v>876</v>
      </c>
      <c r="N176" s="67"/>
      <c r="O176" s="65">
        <v>180.24</v>
      </c>
      <c r="P176" s="65"/>
      <c r="Q176" s="110">
        <v>0</v>
      </c>
      <c r="R176" s="68"/>
      <c r="S176" s="65">
        <v>2004.09</v>
      </c>
      <c r="T176" s="65">
        <v>1500</v>
      </c>
      <c r="U176" s="65">
        <v>1500</v>
      </c>
      <c r="V176" s="25"/>
      <c r="W176" s="25"/>
      <c r="X176" s="25"/>
      <c r="Y176" s="13"/>
      <c r="CV176"/>
      <c r="CW176"/>
      <c r="CX176"/>
      <c r="CY176"/>
    </row>
    <row r="177" spans="1:103">
      <c r="B177" s="1"/>
      <c r="C177" s="1"/>
      <c r="D177" s="1"/>
      <c r="E177" s="63"/>
      <c r="F177" s="63"/>
      <c r="G177" s="63"/>
      <c r="H177" s="63" t="s">
        <v>138</v>
      </c>
      <c r="I177" s="63"/>
      <c r="J177" s="64"/>
      <c r="K177" s="65">
        <f>ROUND(SUM(K172:K176),5)</f>
        <v>40726.839999999997</v>
      </c>
      <c r="L177" s="66"/>
      <c r="M177" s="65">
        <f>ROUND(SUM(M172:M176),5)</f>
        <v>8315.5300000000007</v>
      </c>
      <c r="N177" s="67"/>
      <c r="O177" s="65">
        <f>ROUND(SUM(O172:O176),5)</f>
        <v>14886.4</v>
      </c>
      <c r="P177" s="65"/>
      <c r="Q177" s="65">
        <f>ROUND(SUM(Q172:Q176),5)</f>
        <v>5600.91</v>
      </c>
      <c r="R177" s="68"/>
      <c r="S177" s="65">
        <f>ROUND(SUM(S172:S176),5)</f>
        <v>3775.84</v>
      </c>
      <c r="T177" s="65">
        <f>ROUND(SUM(T172:T176),5)</f>
        <v>8500</v>
      </c>
      <c r="U177" s="65">
        <f>ROUND(SUM(U172:U176),5)</f>
        <v>8500</v>
      </c>
      <c r="V177" s="25"/>
      <c r="W177" s="25"/>
      <c r="X177" s="25"/>
      <c r="Y177" s="13"/>
      <c r="CV177"/>
      <c r="CW177"/>
      <c r="CX177"/>
      <c r="CY177"/>
    </row>
    <row r="178" spans="1:103">
      <c r="B178" s="1"/>
      <c r="C178" s="1"/>
      <c r="D178" s="1"/>
      <c r="E178" s="63"/>
      <c r="F178" s="63"/>
      <c r="G178" s="63"/>
      <c r="H178" s="63" t="s">
        <v>139</v>
      </c>
      <c r="I178" s="63"/>
      <c r="J178" s="64"/>
      <c r="K178" s="65"/>
      <c r="L178" s="66"/>
      <c r="M178" s="65"/>
      <c r="N178" s="67"/>
      <c r="O178" s="65">
        <f>L178+M178</f>
        <v>0</v>
      </c>
      <c r="P178" s="65"/>
      <c r="Q178" s="65"/>
      <c r="R178" s="68"/>
      <c r="S178" s="65"/>
      <c r="T178" s="65"/>
      <c r="U178" s="65"/>
      <c r="V178" s="25"/>
      <c r="W178" s="25"/>
      <c r="X178" s="25"/>
      <c r="Y178" s="13"/>
      <c r="CV178"/>
      <c r="CW178"/>
      <c r="CX178"/>
      <c r="CY178"/>
    </row>
    <row r="179" spans="1:103" s="13" customFormat="1">
      <c r="A179" s="17"/>
      <c r="B179" s="12"/>
      <c r="C179" s="12"/>
      <c r="D179" s="12"/>
      <c r="E179" s="83"/>
      <c r="F179" s="83"/>
      <c r="G179" s="83"/>
      <c r="H179" s="83"/>
      <c r="I179" s="83" t="s">
        <v>368</v>
      </c>
      <c r="J179" s="84"/>
      <c r="K179" s="76">
        <v>0</v>
      </c>
      <c r="L179" s="90"/>
      <c r="M179" s="76">
        <v>6011.15</v>
      </c>
      <c r="N179" s="67"/>
      <c r="O179" s="13">
        <v>0</v>
      </c>
      <c r="P179" s="76"/>
      <c r="Q179" s="76">
        <v>6361.65</v>
      </c>
      <c r="R179" s="76"/>
      <c r="S179" s="76">
        <v>2978.74</v>
      </c>
      <c r="T179" s="76">
        <v>5000</v>
      </c>
      <c r="U179" s="76">
        <v>5000</v>
      </c>
      <c r="V179" s="25"/>
      <c r="W179" s="25"/>
      <c r="X179" s="25"/>
    </row>
    <row r="180" spans="1:103" s="13" customFormat="1">
      <c r="A180" s="17"/>
      <c r="B180" s="12"/>
      <c r="C180" s="12"/>
      <c r="D180" s="12"/>
      <c r="E180" s="83"/>
      <c r="F180" s="83"/>
      <c r="G180" s="83"/>
      <c r="H180" s="83"/>
      <c r="I180" s="83" t="s">
        <v>140</v>
      </c>
      <c r="J180" s="84"/>
      <c r="K180" s="76">
        <v>0</v>
      </c>
      <c r="L180" s="90"/>
      <c r="M180" s="76">
        <v>0</v>
      </c>
      <c r="N180" s="67"/>
      <c r="O180" s="76">
        <v>6209.69</v>
      </c>
      <c r="P180" s="76"/>
      <c r="Q180" s="112">
        <v>0</v>
      </c>
      <c r="R180" s="76"/>
      <c r="S180" s="76">
        <v>0</v>
      </c>
      <c r="T180" s="76">
        <v>0</v>
      </c>
      <c r="U180" s="76">
        <v>0</v>
      </c>
      <c r="V180" s="25"/>
      <c r="W180" s="25"/>
      <c r="X180" s="25"/>
    </row>
    <row r="181" spans="1:103">
      <c r="B181" s="1"/>
      <c r="C181" s="1"/>
      <c r="D181" s="1"/>
      <c r="E181" s="63"/>
      <c r="F181" s="63"/>
      <c r="G181" s="63"/>
      <c r="H181" s="63"/>
      <c r="I181" s="63" t="s">
        <v>141</v>
      </c>
      <c r="J181" s="64"/>
      <c r="K181" s="65">
        <v>2685.47</v>
      </c>
      <c r="L181" s="66"/>
      <c r="M181" s="65">
        <v>2829.56</v>
      </c>
      <c r="N181" s="67"/>
      <c r="O181" s="65">
        <v>2312.9899999999998</v>
      </c>
      <c r="P181" s="65"/>
      <c r="Q181" s="110">
        <v>2014.43</v>
      </c>
      <c r="R181" s="68"/>
      <c r="S181" s="65">
        <v>1437.45</v>
      </c>
      <c r="T181" s="65">
        <v>2000</v>
      </c>
      <c r="U181" s="65">
        <v>2000</v>
      </c>
      <c r="V181" s="25"/>
      <c r="W181" s="25"/>
      <c r="X181" s="25"/>
      <c r="Y181" s="13"/>
      <c r="CV181"/>
      <c r="CW181"/>
      <c r="CX181"/>
      <c r="CY181"/>
    </row>
    <row r="182" spans="1:103">
      <c r="B182" s="1"/>
      <c r="C182" s="1"/>
      <c r="D182" s="1"/>
      <c r="E182" s="63"/>
      <c r="F182" s="63"/>
      <c r="G182" s="63"/>
      <c r="H182" s="63"/>
      <c r="I182" s="63" t="s">
        <v>142</v>
      </c>
      <c r="J182" s="64"/>
      <c r="K182" s="65">
        <v>142.41999999999999</v>
      </c>
      <c r="L182" s="66"/>
      <c r="M182" s="65">
        <v>3310.3</v>
      </c>
      <c r="N182" s="67"/>
      <c r="O182" s="70">
        <v>1615.52</v>
      </c>
      <c r="P182" s="65"/>
      <c r="Q182" s="110">
        <v>3456.56</v>
      </c>
      <c r="R182" s="68"/>
      <c r="S182" s="65">
        <v>6572.32</v>
      </c>
      <c r="T182" s="70">
        <v>3500</v>
      </c>
      <c r="U182" s="70">
        <v>3500</v>
      </c>
      <c r="V182" s="25"/>
      <c r="W182" s="25"/>
      <c r="X182" s="25"/>
      <c r="Y182" s="13"/>
      <c r="CV182"/>
      <c r="CW182"/>
      <c r="CX182"/>
      <c r="CY182"/>
    </row>
    <row r="183" spans="1:103" s="13" customFormat="1">
      <c r="A183" s="17"/>
      <c r="B183" s="12"/>
      <c r="C183" s="12"/>
      <c r="D183" s="12"/>
      <c r="E183" s="83"/>
      <c r="F183" s="83"/>
      <c r="G183" s="83"/>
      <c r="H183" s="83"/>
      <c r="I183" s="83" t="s">
        <v>143</v>
      </c>
      <c r="J183" s="84"/>
      <c r="K183" s="76">
        <v>0</v>
      </c>
      <c r="L183" s="90"/>
      <c r="M183" s="76">
        <v>0</v>
      </c>
      <c r="N183" s="91"/>
      <c r="O183" s="76">
        <v>0</v>
      </c>
      <c r="P183" s="76"/>
      <c r="Q183" s="112">
        <v>2993.59</v>
      </c>
      <c r="R183" s="76"/>
      <c r="S183" s="76">
        <v>89.84</v>
      </c>
      <c r="T183" s="76">
        <v>4500</v>
      </c>
      <c r="U183" s="76">
        <v>4500</v>
      </c>
      <c r="V183" s="25"/>
      <c r="W183" s="25"/>
      <c r="X183" s="25"/>
    </row>
    <row r="184" spans="1:103" s="13" customFormat="1">
      <c r="A184" s="17"/>
      <c r="B184" s="12"/>
      <c r="C184" s="12"/>
      <c r="D184" s="12"/>
      <c r="E184" s="83"/>
      <c r="F184" s="83"/>
      <c r="G184" s="83"/>
      <c r="H184" s="83"/>
      <c r="I184" s="83" t="s">
        <v>375</v>
      </c>
      <c r="J184" s="84"/>
      <c r="K184" s="76">
        <v>14360.07</v>
      </c>
      <c r="L184" s="90"/>
      <c r="M184" s="76">
        <v>0</v>
      </c>
      <c r="N184" s="67"/>
      <c r="O184" s="76">
        <v>0</v>
      </c>
      <c r="P184" s="76"/>
      <c r="Q184" s="112">
        <v>0</v>
      </c>
      <c r="R184" s="76"/>
      <c r="S184" s="76">
        <v>0</v>
      </c>
      <c r="T184" s="76">
        <v>0</v>
      </c>
      <c r="U184" s="76">
        <v>0</v>
      </c>
      <c r="V184" s="25"/>
      <c r="W184" s="25"/>
      <c r="X184" s="25"/>
    </row>
    <row r="185" spans="1:103">
      <c r="B185" s="1"/>
      <c r="C185" s="1"/>
      <c r="D185" s="1"/>
      <c r="E185" s="63"/>
      <c r="F185" s="83"/>
      <c r="G185" s="83"/>
      <c r="H185" s="83" t="s">
        <v>144</v>
      </c>
      <c r="I185" s="83"/>
      <c r="J185" s="84"/>
      <c r="K185" s="65">
        <f>ROUND(SUM(K178:K184),5)</f>
        <v>17187.96</v>
      </c>
      <c r="L185" s="66"/>
      <c r="M185" s="65">
        <f>ROUND(SUM(M178:M184),5)</f>
        <v>12151.01</v>
      </c>
      <c r="N185" s="67"/>
      <c r="O185" s="65">
        <f>ROUND(SUM(O178:O184),5)</f>
        <v>10138.200000000001</v>
      </c>
      <c r="P185" s="65"/>
      <c r="Q185" s="65">
        <f>ROUND(SUM(Q178:Q184),5)</f>
        <v>14826.23</v>
      </c>
      <c r="R185" s="68"/>
      <c r="S185" s="65">
        <f>ROUND(SUM(S178:S184),5)</f>
        <v>11078.35</v>
      </c>
      <c r="T185" s="65">
        <f>ROUND(SUM(T178:T184),5)</f>
        <v>15000</v>
      </c>
      <c r="U185" s="65">
        <f>ROUND(SUM(U178:U184),5)</f>
        <v>15000</v>
      </c>
      <c r="V185" s="25"/>
      <c r="W185" s="25"/>
      <c r="X185" s="25"/>
      <c r="Y185" s="13"/>
      <c r="CV185"/>
      <c r="CW185"/>
      <c r="CX185"/>
      <c r="CY185"/>
    </row>
    <row r="186" spans="1:103">
      <c r="B186" s="1"/>
      <c r="C186" s="1"/>
      <c r="D186" s="1"/>
      <c r="E186" s="63"/>
      <c r="F186" s="63"/>
      <c r="G186" s="63"/>
      <c r="H186" s="63" t="s">
        <v>145</v>
      </c>
      <c r="I186" s="63"/>
      <c r="J186" s="64"/>
      <c r="K186" s="65"/>
      <c r="L186" s="66"/>
      <c r="M186" s="65"/>
      <c r="N186" s="67"/>
      <c r="O186" s="65">
        <f>L186+M186</f>
        <v>0</v>
      </c>
      <c r="P186" s="65"/>
      <c r="Q186" s="65"/>
      <c r="R186" s="68"/>
      <c r="S186" s="65"/>
      <c r="T186" s="65"/>
      <c r="U186" s="65"/>
      <c r="V186" s="25"/>
      <c r="W186" s="25"/>
      <c r="X186" s="25"/>
      <c r="Y186" s="13"/>
      <c r="CV186"/>
      <c r="CW186"/>
      <c r="CX186"/>
      <c r="CY186"/>
    </row>
    <row r="187" spans="1:103" s="13" customFormat="1">
      <c r="A187" s="17"/>
      <c r="B187" s="12"/>
      <c r="C187" s="12"/>
      <c r="D187" s="12"/>
      <c r="E187" s="83"/>
      <c r="F187" s="83"/>
      <c r="G187" s="83"/>
      <c r="H187" s="83"/>
      <c r="I187" s="83" t="s">
        <v>369</v>
      </c>
      <c r="J187" s="84"/>
      <c r="K187" s="76">
        <v>741.51</v>
      </c>
      <c r="L187" s="90"/>
      <c r="M187" s="76">
        <v>303.66000000000003</v>
      </c>
      <c r="N187" s="67"/>
      <c r="O187" s="76">
        <v>1474.4</v>
      </c>
      <c r="P187" s="76"/>
      <c r="Q187" s="112">
        <v>9504.14</v>
      </c>
      <c r="R187" s="76"/>
      <c r="S187" s="76">
        <v>365.23</v>
      </c>
      <c r="T187" s="76">
        <v>3000</v>
      </c>
      <c r="U187" s="76">
        <v>3000</v>
      </c>
      <c r="V187" s="25"/>
      <c r="W187" s="25"/>
      <c r="X187" s="25"/>
    </row>
    <row r="188" spans="1:103" s="13" customFormat="1">
      <c r="A188" s="17"/>
      <c r="B188" s="12"/>
      <c r="C188" s="12"/>
      <c r="D188" s="12"/>
      <c r="E188" s="83"/>
      <c r="F188" s="83"/>
      <c r="G188" s="83"/>
      <c r="H188" s="83"/>
      <c r="I188" s="83" t="s">
        <v>146</v>
      </c>
      <c r="J188" s="84"/>
      <c r="K188" s="76">
        <v>4942.37</v>
      </c>
      <c r="L188" s="90"/>
      <c r="M188" s="76">
        <v>20661.599999999999</v>
      </c>
      <c r="N188" s="67"/>
      <c r="O188" s="76">
        <v>60.35</v>
      </c>
      <c r="P188" s="76"/>
      <c r="Q188" s="112">
        <v>0</v>
      </c>
      <c r="R188" s="76"/>
      <c r="S188" s="76">
        <v>0</v>
      </c>
      <c r="T188" s="76">
        <v>0</v>
      </c>
      <c r="U188" s="76">
        <v>0</v>
      </c>
      <c r="V188" s="25"/>
      <c r="W188" s="25"/>
      <c r="X188" s="25"/>
    </row>
    <row r="189" spans="1:103" s="13" customFormat="1">
      <c r="A189" s="17"/>
      <c r="B189" s="12"/>
      <c r="C189" s="12"/>
      <c r="D189" s="12"/>
      <c r="E189" s="83"/>
      <c r="F189" s="83"/>
      <c r="G189" s="83"/>
      <c r="H189" s="83"/>
      <c r="I189" s="83" t="s">
        <v>147</v>
      </c>
      <c r="J189" s="84"/>
      <c r="K189" s="76">
        <v>318.61</v>
      </c>
      <c r="L189" s="90"/>
      <c r="M189" s="76">
        <v>1211.49</v>
      </c>
      <c r="N189" s="67"/>
      <c r="P189" s="76"/>
      <c r="Q189" s="76">
        <v>0</v>
      </c>
      <c r="R189" s="76"/>
      <c r="S189" s="76">
        <v>0</v>
      </c>
      <c r="T189" s="76">
        <v>0</v>
      </c>
      <c r="U189" s="76">
        <v>0</v>
      </c>
      <c r="V189" s="25"/>
      <c r="W189" s="25"/>
      <c r="X189" s="25"/>
    </row>
    <row r="190" spans="1:103">
      <c r="B190" s="1"/>
      <c r="C190" s="1"/>
      <c r="D190" s="1"/>
      <c r="E190" s="63"/>
      <c r="F190" s="63"/>
      <c r="G190" s="63"/>
      <c r="H190" s="63" t="s">
        <v>148</v>
      </c>
      <c r="I190" s="63"/>
      <c r="J190" s="64"/>
      <c r="K190" s="65">
        <f>ROUND(SUM(K186:K189),5)</f>
        <v>6002.49</v>
      </c>
      <c r="L190" s="66"/>
      <c r="M190" s="65">
        <f>ROUND(SUM(M186:M189),5)</f>
        <v>22176.75</v>
      </c>
      <c r="N190" s="67"/>
      <c r="O190" s="65">
        <f>ROUND(SUM(O186:O189),5)</f>
        <v>1534.75</v>
      </c>
      <c r="P190" s="65"/>
      <c r="Q190" s="65">
        <f>ROUND(SUM(Q186:Q189),5)</f>
        <v>9504.14</v>
      </c>
      <c r="R190" s="68"/>
      <c r="S190" s="65">
        <f>ROUND(SUM(S186:S189),5)</f>
        <v>365.23</v>
      </c>
      <c r="T190" s="65">
        <f>ROUND(SUM(T186:T189),5)</f>
        <v>3000</v>
      </c>
      <c r="U190" s="65">
        <f>ROUND(SUM(U186:U189),5)</f>
        <v>3000</v>
      </c>
      <c r="V190" s="25"/>
      <c r="W190" s="25"/>
      <c r="X190" s="25"/>
      <c r="Y190" s="13"/>
      <c r="CV190"/>
      <c r="CW190"/>
      <c r="CX190"/>
      <c r="CY190"/>
    </row>
    <row r="191" spans="1:103">
      <c r="B191" s="1"/>
      <c r="C191" s="1"/>
      <c r="D191" s="1"/>
      <c r="E191" s="63"/>
      <c r="F191" s="63"/>
      <c r="G191" s="63"/>
      <c r="H191" s="63" t="s">
        <v>149</v>
      </c>
      <c r="I191" s="63"/>
      <c r="J191" s="64"/>
      <c r="K191" s="65"/>
      <c r="L191" s="66"/>
      <c r="M191" s="65"/>
      <c r="N191" s="67"/>
      <c r="O191" s="65"/>
      <c r="P191" s="65"/>
      <c r="Q191" s="65"/>
      <c r="R191" s="68"/>
      <c r="S191" s="65"/>
      <c r="T191" s="65"/>
      <c r="U191" s="65"/>
      <c r="V191" s="25"/>
      <c r="W191" s="25"/>
      <c r="X191" s="25"/>
      <c r="Y191" s="13"/>
      <c r="CV191"/>
      <c r="CW191"/>
      <c r="CX191"/>
      <c r="CY191"/>
    </row>
    <row r="192" spans="1:103">
      <c r="B192" s="1"/>
      <c r="C192" s="1"/>
      <c r="D192" s="1"/>
      <c r="E192" s="63"/>
      <c r="F192" s="63"/>
      <c r="G192" s="63"/>
      <c r="H192" s="63"/>
      <c r="I192" s="63" t="s">
        <v>150</v>
      </c>
      <c r="J192" s="64"/>
      <c r="K192" s="65">
        <v>6.74</v>
      </c>
      <c r="L192" s="66"/>
      <c r="M192" s="65">
        <v>142</v>
      </c>
      <c r="N192" s="67"/>
      <c r="O192" s="70">
        <v>150.88999999999999</v>
      </c>
      <c r="P192" s="65"/>
      <c r="Q192" s="110">
        <v>30.3</v>
      </c>
      <c r="R192" s="68"/>
      <c r="S192" s="65">
        <v>455.86</v>
      </c>
      <c r="T192" s="70">
        <v>200</v>
      </c>
      <c r="U192" s="70">
        <v>200</v>
      </c>
      <c r="V192" s="25"/>
      <c r="W192" s="25"/>
      <c r="X192" s="25"/>
      <c r="Y192" s="13"/>
      <c r="CV192"/>
      <c r="CW192"/>
      <c r="CX192"/>
      <c r="CY192"/>
    </row>
    <row r="193" spans="1:103">
      <c r="B193" s="1"/>
      <c r="C193" s="1"/>
      <c r="D193" s="1"/>
      <c r="E193" s="63"/>
      <c r="F193" s="63"/>
      <c r="G193" s="63"/>
      <c r="H193" s="63"/>
      <c r="I193" s="63" t="s">
        <v>151</v>
      </c>
      <c r="J193" s="64"/>
      <c r="K193" s="65">
        <v>0</v>
      </c>
      <c r="L193" s="66"/>
      <c r="M193" s="65">
        <v>74.56</v>
      </c>
      <c r="N193" s="67"/>
      <c r="O193" s="65">
        <v>312.44</v>
      </c>
      <c r="P193" s="65"/>
      <c r="Q193" s="110">
        <v>1430.57</v>
      </c>
      <c r="R193" s="68"/>
      <c r="S193" s="65">
        <v>594.22</v>
      </c>
      <c r="T193" s="65">
        <v>500</v>
      </c>
      <c r="U193" s="65">
        <v>500</v>
      </c>
      <c r="V193" s="25"/>
      <c r="W193" s="25"/>
      <c r="X193" s="25"/>
      <c r="Y193" s="13"/>
      <c r="CV193"/>
      <c r="CW193"/>
      <c r="CX193"/>
      <c r="CY193"/>
    </row>
    <row r="194" spans="1:103">
      <c r="B194" s="1"/>
      <c r="C194" s="1"/>
      <c r="D194" s="1"/>
      <c r="E194" s="63"/>
      <c r="F194" s="63"/>
      <c r="G194" s="63"/>
      <c r="H194" s="63"/>
      <c r="I194" s="63" t="s">
        <v>152</v>
      </c>
      <c r="J194" s="64"/>
      <c r="K194" s="65">
        <v>0</v>
      </c>
      <c r="L194" s="66"/>
      <c r="M194" s="65">
        <v>450.44</v>
      </c>
      <c r="N194" s="67"/>
      <c r="P194" s="65"/>
      <c r="Q194" s="65">
        <v>0</v>
      </c>
      <c r="R194" s="68"/>
      <c r="S194" s="65">
        <v>0</v>
      </c>
      <c r="T194" s="65">
        <v>0</v>
      </c>
      <c r="U194" s="65">
        <v>0</v>
      </c>
      <c r="V194" s="25"/>
      <c r="W194" s="25"/>
      <c r="X194" s="25"/>
      <c r="Y194" s="13"/>
      <c r="CV194"/>
      <c r="CW194"/>
      <c r="CX194"/>
      <c r="CY194"/>
    </row>
    <row r="195" spans="1:103">
      <c r="B195" s="1"/>
      <c r="C195" s="1"/>
      <c r="D195" s="1"/>
      <c r="E195" s="63"/>
      <c r="F195" s="63"/>
      <c r="G195" s="63"/>
      <c r="H195" s="63"/>
      <c r="I195" s="63" t="s">
        <v>153</v>
      </c>
      <c r="J195" s="64"/>
      <c r="K195" s="65">
        <v>0</v>
      </c>
      <c r="L195" s="66"/>
      <c r="M195" s="65">
        <v>0</v>
      </c>
      <c r="N195" s="67"/>
      <c r="O195" s="65"/>
      <c r="P195" s="65"/>
      <c r="Q195" s="65">
        <v>0</v>
      </c>
      <c r="R195" s="68"/>
      <c r="S195" s="65">
        <v>0</v>
      </c>
      <c r="T195" s="65">
        <v>0</v>
      </c>
      <c r="U195" s="65">
        <v>0</v>
      </c>
      <c r="V195" s="25"/>
      <c r="W195" s="25"/>
      <c r="X195" s="25"/>
      <c r="Y195" s="13"/>
      <c r="CV195"/>
      <c r="CW195"/>
      <c r="CX195"/>
      <c r="CY195"/>
    </row>
    <row r="196" spans="1:103">
      <c r="B196" s="1"/>
      <c r="C196" s="1"/>
      <c r="D196" s="1"/>
      <c r="E196" s="63"/>
      <c r="F196" s="63"/>
      <c r="G196" s="63"/>
      <c r="H196" s="63"/>
      <c r="I196" s="63" t="s">
        <v>313</v>
      </c>
      <c r="J196" s="64"/>
      <c r="K196" s="65">
        <v>1001.11</v>
      </c>
      <c r="L196" s="66"/>
      <c r="M196" s="65">
        <v>16.87</v>
      </c>
      <c r="N196" s="67"/>
      <c r="P196" s="65"/>
      <c r="Q196" s="65">
        <v>0</v>
      </c>
      <c r="R196" s="68"/>
      <c r="S196" s="65">
        <v>0</v>
      </c>
      <c r="T196" s="65">
        <v>0</v>
      </c>
      <c r="U196" s="65">
        <v>0</v>
      </c>
      <c r="V196" s="25"/>
      <c r="W196" s="25"/>
      <c r="X196" s="25"/>
      <c r="Y196" s="13"/>
      <c r="CV196"/>
      <c r="CW196"/>
      <c r="CX196"/>
      <c r="CY196"/>
    </row>
    <row r="197" spans="1:103">
      <c r="B197" s="1"/>
      <c r="C197" s="1"/>
      <c r="D197" s="1"/>
      <c r="E197" s="63"/>
      <c r="F197" s="63"/>
      <c r="G197" s="63"/>
      <c r="H197" s="63" t="s">
        <v>154</v>
      </c>
      <c r="I197" s="63"/>
      <c r="J197" s="64"/>
      <c r="K197" s="65">
        <f>ROUND(SUM(K191:K196),5)</f>
        <v>1007.85</v>
      </c>
      <c r="L197" s="66"/>
      <c r="M197" s="65">
        <f>ROUND(SUM(M191:M196),5)</f>
        <v>683.87</v>
      </c>
      <c r="N197" s="67"/>
      <c r="O197" s="65">
        <f>SUM(O192:O196)</f>
        <v>463.33</v>
      </c>
      <c r="P197" s="65"/>
      <c r="Q197" s="65">
        <f>ROUND(SUM(Q191:Q196),5)</f>
        <v>1460.87</v>
      </c>
      <c r="R197" s="68"/>
      <c r="S197" s="65">
        <f>ROUND(SUM(S191:S196),5)</f>
        <v>1050.08</v>
      </c>
      <c r="T197" s="65">
        <f>ROUND(SUM(T191:T196),5)</f>
        <v>700</v>
      </c>
      <c r="U197" s="65">
        <f>ROUND(SUM(U191:U196),5)</f>
        <v>700</v>
      </c>
      <c r="V197" s="25"/>
      <c r="W197" s="25"/>
      <c r="X197" s="25"/>
      <c r="Y197" s="13"/>
      <c r="CV197"/>
      <c r="CW197"/>
      <c r="CX197"/>
      <c r="CY197"/>
    </row>
    <row r="198" spans="1:103">
      <c r="B198" s="1"/>
      <c r="C198" s="1"/>
      <c r="D198" s="1"/>
      <c r="E198" s="63"/>
      <c r="F198" s="63"/>
      <c r="G198" s="63"/>
      <c r="H198" s="63" t="s">
        <v>155</v>
      </c>
      <c r="I198" s="63"/>
      <c r="J198" s="64"/>
      <c r="K198" s="65"/>
      <c r="L198" s="66"/>
      <c r="M198" s="65"/>
      <c r="N198" s="67"/>
      <c r="O198" s="65"/>
      <c r="P198" s="65"/>
      <c r="Q198" s="65"/>
      <c r="R198" s="68"/>
      <c r="S198" s="65"/>
      <c r="T198" s="65"/>
      <c r="U198" s="65"/>
      <c r="V198" s="25"/>
      <c r="W198" s="25"/>
      <c r="X198" s="25"/>
      <c r="Y198" s="13"/>
      <c r="CV198"/>
      <c r="CW198"/>
      <c r="CX198"/>
      <c r="CY198"/>
    </row>
    <row r="199" spans="1:103" s="13" customFormat="1">
      <c r="A199" s="17"/>
      <c r="B199" s="12"/>
      <c r="C199" s="12"/>
      <c r="D199" s="12"/>
      <c r="E199" s="83"/>
      <c r="F199" s="83"/>
      <c r="G199" s="83"/>
      <c r="H199" s="83"/>
      <c r="I199" s="83" t="s">
        <v>374</v>
      </c>
      <c r="J199" s="84"/>
      <c r="K199" s="76">
        <v>0</v>
      </c>
      <c r="L199" s="90"/>
      <c r="M199" s="76"/>
      <c r="N199" s="67"/>
      <c r="O199" s="76">
        <v>158.96</v>
      </c>
      <c r="P199" s="76"/>
      <c r="Q199" s="112">
        <v>0</v>
      </c>
      <c r="R199" s="76"/>
      <c r="S199" s="76">
        <v>296.49</v>
      </c>
      <c r="T199" s="76">
        <v>1000</v>
      </c>
      <c r="U199" s="76">
        <v>1000</v>
      </c>
      <c r="V199" s="25"/>
      <c r="W199" s="25"/>
      <c r="X199" s="25"/>
    </row>
    <row r="200" spans="1:103" s="13" customFormat="1">
      <c r="A200" s="17"/>
      <c r="B200" s="12"/>
      <c r="C200" s="12"/>
      <c r="D200" s="12"/>
      <c r="E200" s="83"/>
      <c r="F200" s="83"/>
      <c r="G200" s="83"/>
      <c r="H200" s="83"/>
      <c r="I200" s="83" t="s">
        <v>314</v>
      </c>
      <c r="J200" s="84"/>
      <c r="K200" s="76">
        <v>972.83</v>
      </c>
      <c r="L200" s="90"/>
      <c r="M200" s="76">
        <v>3165.06</v>
      </c>
      <c r="N200" s="67"/>
      <c r="O200" s="76">
        <v>1043.6300000000001</v>
      </c>
      <c r="P200" s="76"/>
      <c r="Q200" s="112">
        <v>0</v>
      </c>
      <c r="R200" s="76"/>
      <c r="S200" s="76">
        <v>0</v>
      </c>
      <c r="T200" s="76">
        <v>0</v>
      </c>
      <c r="U200" s="76">
        <v>0</v>
      </c>
      <c r="V200" s="25"/>
      <c r="W200" s="25"/>
      <c r="X200" s="25"/>
    </row>
    <row r="201" spans="1:103">
      <c r="B201" s="1"/>
      <c r="C201" s="1"/>
      <c r="D201" s="1"/>
      <c r="E201" s="63"/>
      <c r="F201" s="63"/>
      <c r="G201" s="63"/>
      <c r="H201" s="63" t="s">
        <v>156</v>
      </c>
      <c r="I201" s="63"/>
      <c r="J201" s="64"/>
      <c r="K201" s="65">
        <f>ROUND(SUM(K198:K200),5)</f>
        <v>972.83</v>
      </c>
      <c r="L201" s="66"/>
      <c r="M201" s="65">
        <f>ROUND(SUM(M198:M200),5)</f>
        <v>3165.06</v>
      </c>
      <c r="N201" s="67"/>
      <c r="O201" s="69">
        <f>ROUND(SUM(O198:O200),5)</f>
        <v>1202.5899999999999</v>
      </c>
      <c r="P201" s="65"/>
      <c r="Q201" s="65">
        <f>ROUND(SUM(Q198:Q200),5)</f>
        <v>0</v>
      </c>
      <c r="R201" s="68"/>
      <c r="S201" s="65">
        <f>ROUND(SUM(S198:S200),5)</f>
        <v>296.49</v>
      </c>
      <c r="T201" s="65">
        <f>ROUND(SUM(T198:T200),5)</f>
        <v>1000</v>
      </c>
      <c r="U201" s="65">
        <f>ROUND(SUM(U198:U200),5)</f>
        <v>1000</v>
      </c>
      <c r="V201" s="25"/>
      <c r="W201" s="25"/>
      <c r="X201" s="25"/>
      <c r="Y201" s="13"/>
      <c r="CV201"/>
      <c r="CW201"/>
      <c r="CX201"/>
      <c r="CY201"/>
    </row>
    <row r="202" spans="1:103">
      <c r="B202" s="1"/>
      <c r="C202" s="1"/>
      <c r="D202" s="1"/>
      <c r="E202" s="63"/>
      <c r="F202" s="63"/>
      <c r="G202" s="63"/>
      <c r="H202" s="63" t="s">
        <v>157</v>
      </c>
      <c r="I202" s="63"/>
      <c r="J202" s="64"/>
      <c r="K202" s="65">
        <v>0</v>
      </c>
      <c r="L202" s="66"/>
      <c r="M202" s="65">
        <v>1708.96</v>
      </c>
      <c r="N202" s="67"/>
      <c r="O202" s="107">
        <v>307.45999999999998</v>
      </c>
      <c r="P202" s="65"/>
      <c r="Q202" s="65">
        <v>0</v>
      </c>
      <c r="R202" s="68"/>
      <c r="S202" s="65">
        <v>0</v>
      </c>
      <c r="T202" s="65">
        <v>0</v>
      </c>
      <c r="U202" s="65">
        <v>0</v>
      </c>
      <c r="V202" s="25"/>
      <c r="W202" s="25"/>
      <c r="X202" s="25"/>
      <c r="Y202" s="13"/>
      <c r="CV202"/>
      <c r="CW202"/>
      <c r="CX202"/>
      <c r="CY202"/>
    </row>
    <row r="203" spans="1:103">
      <c r="B203" s="1"/>
      <c r="C203" s="1"/>
      <c r="D203" s="1"/>
      <c r="E203" s="63"/>
      <c r="F203" s="63"/>
      <c r="G203" s="63" t="s">
        <v>158</v>
      </c>
      <c r="H203" s="63"/>
      <c r="I203" s="63"/>
      <c r="J203" s="64"/>
      <c r="K203" s="65">
        <f>ROUND(K143+SUM(K163:K164)+K171+K177+K185+K190+K197+K201+K202,5)</f>
        <v>117313.18</v>
      </c>
      <c r="L203" s="66"/>
      <c r="M203" s="65">
        <f>ROUND(M143+SUM(M163:M164)+M171+M177+M185+M190+M197+M201+M202,5)</f>
        <v>113526.63</v>
      </c>
      <c r="N203" s="67"/>
      <c r="O203" s="65">
        <f>ROUND(O143+SUM(O163:O164)+O171+O177+O185+O190+O197+O201+O202,5)</f>
        <v>76466.14</v>
      </c>
      <c r="P203" s="65"/>
      <c r="Q203" s="65">
        <f>ROUND(SUM(Q143:Q162)+Q164+Q171+Q177+Q185+Q190+Q197+Q201+Q202,5)</f>
        <v>87112.03</v>
      </c>
      <c r="R203" s="68"/>
      <c r="S203" s="65">
        <f>ROUND(S145+SUM(S163:S164)+S171+S177+S185+S190+S197+S201+S202,5)</f>
        <v>51866.93</v>
      </c>
      <c r="T203" s="65">
        <v>84700</v>
      </c>
      <c r="U203" s="65">
        <v>84700</v>
      </c>
      <c r="V203" s="25"/>
      <c r="W203" s="25"/>
      <c r="X203" s="25"/>
      <c r="Y203" s="13"/>
      <c r="CV203"/>
      <c r="CW203"/>
      <c r="CX203"/>
      <c r="CY203"/>
    </row>
    <row r="204" spans="1:103">
      <c r="B204" s="1"/>
      <c r="C204" s="1"/>
      <c r="D204" s="1"/>
      <c r="E204" s="63"/>
      <c r="F204" s="83"/>
      <c r="G204" s="83" t="s">
        <v>159</v>
      </c>
      <c r="H204" s="83"/>
      <c r="I204" s="83"/>
      <c r="J204" s="84"/>
      <c r="K204" s="65"/>
      <c r="L204" s="66"/>
      <c r="M204" s="65"/>
      <c r="N204" s="67"/>
      <c r="O204" s="65"/>
      <c r="P204" s="65"/>
      <c r="Q204" s="65"/>
      <c r="R204" s="68"/>
      <c r="S204" s="65"/>
      <c r="T204" s="65"/>
      <c r="U204" s="65"/>
      <c r="V204" s="25"/>
      <c r="W204" s="25"/>
      <c r="X204" s="25"/>
      <c r="Y204" s="13"/>
      <c r="CV204"/>
      <c r="CW204"/>
      <c r="CX204"/>
      <c r="CY204"/>
    </row>
    <row r="205" spans="1:103">
      <c r="B205" s="1"/>
      <c r="C205" s="1"/>
      <c r="D205" s="1"/>
      <c r="E205" s="63"/>
      <c r="F205" s="63"/>
      <c r="G205" s="63"/>
      <c r="H205" s="63" t="s">
        <v>160</v>
      </c>
      <c r="I205" s="63"/>
      <c r="J205" s="64"/>
      <c r="K205" s="65"/>
      <c r="L205" s="66"/>
      <c r="M205" s="65"/>
      <c r="N205" s="67"/>
      <c r="O205" s="65"/>
      <c r="P205" s="65"/>
      <c r="Q205" s="65"/>
      <c r="R205" s="68"/>
      <c r="S205" s="65"/>
      <c r="T205" s="65"/>
      <c r="U205" s="65"/>
      <c r="V205" s="25"/>
      <c r="W205" s="25"/>
      <c r="X205" s="25"/>
      <c r="Y205" s="13"/>
      <c r="CV205"/>
      <c r="CW205"/>
      <c r="CX205"/>
      <c r="CY205"/>
    </row>
    <row r="206" spans="1:103">
      <c r="B206" s="1"/>
      <c r="C206" s="1"/>
      <c r="D206" s="1"/>
      <c r="E206" s="63"/>
      <c r="F206" s="63"/>
      <c r="G206" s="63"/>
      <c r="H206" s="63"/>
      <c r="I206" s="63" t="s">
        <v>161</v>
      </c>
      <c r="J206" s="64"/>
      <c r="K206" s="65">
        <v>0</v>
      </c>
      <c r="L206" s="66"/>
      <c r="M206" s="65"/>
      <c r="N206" s="67"/>
      <c r="O206" s="65">
        <f>L206+M206</f>
        <v>0</v>
      </c>
      <c r="P206" s="65"/>
      <c r="Q206" s="65">
        <v>349.3</v>
      </c>
      <c r="R206" s="68"/>
      <c r="S206" s="65">
        <v>0</v>
      </c>
      <c r="T206" s="65">
        <v>1000</v>
      </c>
      <c r="U206" s="65">
        <v>1000</v>
      </c>
      <c r="V206" s="25"/>
      <c r="W206" s="25"/>
      <c r="X206" s="25"/>
      <c r="Y206" s="13"/>
      <c r="CV206"/>
      <c r="CW206"/>
      <c r="CX206"/>
      <c r="CY206"/>
    </row>
    <row r="207" spans="1:103">
      <c r="B207" s="1"/>
      <c r="C207" s="1"/>
      <c r="D207" s="1"/>
      <c r="E207" s="63"/>
      <c r="F207" s="63"/>
      <c r="G207" s="63"/>
      <c r="H207" s="63"/>
      <c r="I207" s="63" t="s">
        <v>370</v>
      </c>
      <c r="J207" s="64"/>
      <c r="K207" s="65">
        <v>4975.97</v>
      </c>
      <c r="L207" s="66"/>
      <c r="M207" s="65">
        <v>1703.18</v>
      </c>
      <c r="N207" s="67"/>
      <c r="O207" s="16">
        <v>2705.29</v>
      </c>
      <c r="P207" s="65"/>
      <c r="Q207" s="65">
        <v>1104.6199999999999</v>
      </c>
      <c r="R207" s="68"/>
      <c r="S207" s="65">
        <v>652.11</v>
      </c>
      <c r="T207" s="65">
        <v>1000</v>
      </c>
      <c r="U207" s="65">
        <v>1000</v>
      </c>
      <c r="V207" s="25"/>
      <c r="W207" s="25"/>
      <c r="X207" s="25"/>
      <c r="Y207" s="13"/>
      <c r="CV207"/>
      <c r="CW207"/>
      <c r="CX207"/>
      <c r="CY207"/>
    </row>
    <row r="208" spans="1:103">
      <c r="B208" s="1"/>
      <c r="C208" s="1"/>
      <c r="D208" s="1"/>
      <c r="E208" s="63"/>
      <c r="F208" s="63"/>
      <c r="G208" s="63"/>
      <c r="H208" s="63"/>
      <c r="I208" s="63" t="s">
        <v>162</v>
      </c>
      <c r="J208" s="64"/>
      <c r="K208" s="65">
        <v>0</v>
      </c>
      <c r="L208" s="66"/>
      <c r="M208" s="65">
        <v>0</v>
      </c>
      <c r="N208" s="67"/>
      <c r="O208" s="65">
        <v>9315</v>
      </c>
      <c r="P208" s="65"/>
      <c r="Q208" s="65">
        <v>515.97</v>
      </c>
      <c r="R208" s="68"/>
      <c r="S208" s="65">
        <v>0</v>
      </c>
      <c r="T208" s="65">
        <v>500</v>
      </c>
      <c r="U208" s="65">
        <v>500</v>
      </c>
      <c r="V208" s="25"/>
      <c r="W208" s="25"/>
      <c r="X208" s="25"/>
      <c r="Y208" s="13"/>
      <c r="CV208"/>
      <c r="CW208"/>
      <c r="CX208"/>
      <c r="CY208"/>
    </row>
    <row r="209" spans="1:103">
      <c r="B209" s="1"/>
      <c r="C209" s="1"/>
      <c r="D209" s="1"/>
      <c r="E209" s="63"/>
      <c r="F209" s="63"/>
      <c r="G209" s="63"/>
      <c r="H209" s="63"/>
      <c r="I209" s="92" t="s">
        <v>339</v>
      </c>
      <c r="J209" s="64"/>
      <c r="K209" s="65">
        <v>0</v>
      </c>
      <c r="L209" s="66"/>
      <c r="M209" s="65">
        <v>31</v>
      </c>
      <c r="N209" s="67"/>
      <c r="O209" s="108">
        <v>650</v>
      </c>
      <c r="P209" s="65"/>
      <c r="Q209" s="65">
        <v>0</v>
      </c>
      <c r="R209" s="68"/>
      <c r="S209" s="65">
        <v>0</v>
      </c>
      <c r="T209" s="65"/>
      <c r="U209" s="65">
        <v>0</v>
      </c>
      <c r="V209" s="25"/>
      <c r="W209" s="25"/>
      <c r="X209" s="25"/>
      <c r="Y209" s="13"/>
      <c r="CV209"/>
      <c r="CW209"/>
      <c r="CX209"/>
      <c r="CY209"/>
    </row>
    <row r="210" spans="1:103">
      <c r="B210" s="1"/>
      <c r="C210" s="1"/>
      <c r="D210" s="1"/>
      <c r="E210" s="63"/>
      <c r="F210" s="63"/>
      <c r="G210" s="63"/>
      <c r="H210" s="63" t="s">
        <v>163</v>
      </c>
      <c r="I210" s="63"/>
      <c r="J210" s="64"/>
      <c r="K210" s="65">
        <f>ROUND(SUM(K205:K209),5)</f>
        <v>4975.97</v>
      </c>
      <c r="L210" s="66"/>
      <c r="M210" s="65">
        <f>ROUND(SUM(M205:M209),5)</f>
        <v>1734.18</v>
      </c>
      <c r="N210" s="67"/>
      <c r="O210" s="65">
        <f>SUM(O207:O209)</f>
        <v>12670.29</v>
      </c>
      <c r="P210" s="65"/>
      <c r="Q210" s="65">
        <f>ROUND(SUM(Q205:Q209),5)</f>
        <v>1969.89</v>
      </c>
      <c r="R210" s="68"/>
      <c r="S210" s="65">
        <f>ROUND(SUM(S205:S209),5)</f>
        <v>652.11</v>
      </c>
      <c r="T210" s="65">
        <f>ROUND(SUM(T205:T209),5)</f>
        <v>2500</v>
      </c>
      <c r="U210" s="65">
        <f>ROUND(SUM(U205:U209),5)</f>
        <v>2500</v>
      </c>
      <c r="V210" s="25"/>
      <c r="W210" s="25"/>
      <c r="X210" s="25"/>
      <c r="Y210" s="13"/>
      <c r="CV210"/>
      <c r="CW210"/>
      <c r="CX210"/>
      <c r="CY210"/>
    </row>
    <row r="211" spans="1:103">
      <c r="B211" s="1"/>
      <c r="C211" s="1"/>
      <c r="D211" s="1"/>
      <c r="E211" s="63"/>
      <c r="F211" s="63"/>
      <c r="G211" s="63"/>
      <c r="H211" s="63" t="s">
        <v>164</v>
      </c>
      <c r="I211" s="63"/>
      <c r="J211" s="64"/>
      <c r="K211" s="65">
        <v>625</v>
      </c>
      <c r="L211" s="66"/>
      <c r="M211" s="65">
        <v>625</v>
      </c>
      <c r="N211" s="67"/>
      <c r="O211" s="109">
        <v>625</v>
      </c>
      <c r="P211" s="65"/>
      <c r="Q211" s="65">
        <v>225</v>
      </c>
      <c r="R211" s="68"/>
      <c r="S211" s="65">
        <v>225</v>
      </c>
      <c r="T211" s="65">
        <v>300</v>
      </c>
      <c r="U211" s="65">
        <v>300</v>
      </c>
      <c r="V211" s="25"/>
      <c r="W211" s="25"/>
      <c r="X211" s="25"/>
      <c r="Y211" s="13"/>
      <c r="CV211"/>
      <c r="CW211"/>
      <c r="CX211"/>
      <c r="CY211"/>
    </row>
    <row r="212" spans="1:103">
      <c r="B212" s="1"/>
      <c r="C212" s="1"/>
      <c r="D212" s="1"/>
      <c r="E212" s="63"/>
      <c r="F212" s="63"/>
      <c r="G212" s="63"/>
      <c r="H212" s="83" t="s">
        <v>165</v>
      </c>
      <c r="I212" s="83"/>
      <c r="J212" s="84"/>
      <c r="K212" s="65"/>
      <c r="L212" s="66"/>
      <c r="M212" s="65"/>
      <c r="N212" s="67"/>
      <c r="O212" s="65">
        <f>L212+M212</f>
        <v>0</v>
      </c>
      <c r="P212" s="65"/>
      <c r="Q212" s="65"/>
      <c r="R212" s="68"/>
      <c r="S212" s="65"/>
      <c r="T212" s="65"/>
      <c r="U212" s="65"/>
      <c r="V212" s="25"/>
      <c r="W212" s="25"/>
      <c r="X212" s="25"/>
      <c r="Y212" s="13"/>
      <c r="CV212"/>
      <c r="CW212"/>
      <c r="CX212"/>
      <c r="CY212"/>
    </row>
    <row r="213" spans="1:103">
      <c r="B213" s="1"/>
      <c r="C213" s="1"/>
      <c r="D213" s="1"/>
      <c r="E213" s="63"/>
      <c r="F213" s="63"/>
      <c r="G213" s="63"/>
      <c r="H213" s="63"/>
      <c r="I213" s="63" t="s">
        <v>166</v>
      </c>
      <c r="J213" s="64"/>
      <c r="K213" s="65">
        <v>0</v>
      </c>
      <c r="L213" s="66"/>
      <c r="M213" s="65">
        <v>0</v>
      </c>
      <c r="N213" s="67"/>
      <c r="O213" s="65">
        <f>L213+M213</f>
        <v>0</v>
      </c>
      <c r="P213" s="65"/>
      <c r="Q213" s="65">
        <v>0</v>
      </c>
      <c r="R213" s="68"/>
      <c r="S213" s="65">
        <v>0</v>
      </c>
      <c r="T213" s="65">
        <v>0</v>
      </c>
      <c r="U213" s="65">
        <v>0</v>
      </c>
      <c r="V213" s="25"/>
      <c r="W213" s="25"/>
      <c r="X213" s="25"/>
      <c r="Y213" s="13"/>
      <c r="CV213"/>
      <c r="CW213"/>
      <c r="CX213"/>
      <c r="CY213"/>
    </row>
    <row r="214" spans="1:103">
      <c r="B214" s="1"/>
      <c r="C214" s="1"/>
      <c r="D214" s="1"/>
      <c r="E214" s="63"/>
      <c r="F214" s="63"/>
      <c r="G214" s="63"/>
      <c r="H214" s="63"/>
      <c r="I214" s="63" t="s">
        <v>167</v>
      </c>
      <c r="J214" s="64"/>
      <c r="K214" s="65">
        <v>784.87</v>
      </c>
      <c r="L214" s="66"/>
      <c r="M214" s="65">
        <v>1190.01</v>
      </c>
      <c r="N214" s="67"/>
      <c r="O214" s="65">
        <v>835.16</v>
      </c>
      <c r="P214" s="65"/>
      <c r="Q214" s="110">
        <v>415.33</v>
      </c>
      <c r="R214" s="68"/>
      <c r="S214" s="65">
        <v>667.42</v>
      </c>
      <c r="T214" s="65">
        <v>800</v>
      </c>
      <c r="U214" s="65">
        <v>800</v>
      </c>
      <c r="V214" s="25"/>
      <c r="W214" s="25"/>
      <c r="X214" s="25"/>
      <c r="Y214" s="13"/>
      <c r="CV214"/>
      <c r="CW214"/>
      <c r="CX214"/>
      <c r="CY214"/>
    </row>
    <row r="215" spans="1:103" s="13" customFormat="1">
      <c r="A215" s="17"/>
      <c r="B215" s="12"/>
      <c r="C215" s="12"/>
      <c r="D215" s="12"/>
      <c r="E215" s="83"/>
      <c r="F215" s="83"/>
      <c r="G215" s="83"/>
      <c r="H215" s="83"/>
      <c r="I215" s="83" t="s">
        <v>168</v>
      </c>
      <c r="J215" s="84"/>
      <c r="K215" s="76">
        <v>134.41</v>
      </c>
      <c r="L215" s="90"/>
      <c r="M215" s="76">
        <v>29.53</v>
      </c>
      <c r="N215" s="67"/>
      <c r="P215" s="76"/>
      <c r="Q215" s="76">
        <v>0</v>
      </c>
      <c r="R215" s="76"/>
      <c r="S215" s="76">
        <v>0</v>
      </c>
      <c r="T215" s="76">
        <v>0</v>
      </c>
      <c r="U215" s="76">
        <v>0</v>
      </c>
      <c r="V215" s="25"/>
      <c r="W215" s="25"/>
      <c r="X215" s="25"/>
    </row>
    <row r="216" spans="1:103">
      <c r="B216" s="1"/>
      <c r="C216" s="1"/>
      <c r="D216" s="1"/>
      <c r="E216" s="63"/>
      <c r="F216" s="63"/>
      <c r="G216" s="63"/>
      <c r="H216" s="63" t="s">
        <v>169</v>
      </c>
      <c r="I216" s="63"/>
      <c r="J216" s="64"/>
      <c r="K216" s="65">
        <f>ROUND(SUM(K212:K215),5)</f>
        <v>919.28</v>
      </c>
      <c r="L216" s="66"/>
      <c r="M216" s="65">
        <f>ROUND(SUM(M212:M215),5)</f>
        <v>1219.54</v>
      </c>
      <c r="N216" s="67"/>
      <c r="O216" s="65">
        <f>ROUND(SUM(O212:O215),5)</f>
        <v>835.16</v>
      </c>
      <c r="P216" s="65"/>
      <c r="Q216" s="65">
        <f>ROUND(SUM(Q212:Q215),5)</f>
        <v>415.33</v>
      </c>
      <c r="R216" s="68"/>
      <c r="S216" s="65">
        <f>ROUND(SUM(S212:S215),5)</f>
        <v>667.42</v>
      </c>
      <c r="T216" s="65">
        <f>ROUND(SUM(T212:T215),5)</f>
        <v>800</v>
      </c>
      <c r="U216" s="65">
        <f>ROUND(SUM(U212:U215),5)</f>
        <v>800</v>
      </c>
      <c r="V216" s="25"/>
      <c r="W216" s="25"/>
      <c r="X216" s="25"/>
      <c r="Y216" s="13"/>
      <c r="CV216"/>
      <c r="CW216"/>
      <c r="CX216"/>
      <c r="CY216"/>
    </row>
    <row r="217" spans="1:103">
      <c r="B217" s="1"/>
      <c r="C217" s="1"/>
      <c r="D217" s="1"/>
      <c r="E217" s="63"/>
      <c r="F217" s="63"/>
      <c r="G217" s="63"/>
      <c r="H217" s="63" t="s">
        <v>170</v>
      </c>
      <c r="I217" s="63"/>
      <c r="J217" s="64"/>
      <c r="K217" s="65"/>
      <c r="L217" s="66"/>
      <c r="M217" s="65"/>
      <c r="N217" s="67"/>
      <c r="O217" s="65"/>
      <c r="P217" s="65"/>
      <c r="Q217" s="65"/>
      <c r="R217" s="68"/>
      <c r="S217" s="65"/>
      <c r="T217" s="65"/>
      <c r="U217" s="65"/>
      <c r="V217" s="25"/>
      <c r="W217" s="25"/>
      <c r="X217" s="25"/>
      <c r="Y217" s="13"/>
      <c r="CV217"/>
      <c r="CW217"/>
      <c r="CX217"/>
      <c r="CY217"/>
    </row>
    <row r="218" spans="1:103" s="13" customFormat="1">
      <c r="A218" s="17"/>
      <c r="B218" s="12"/>
      <c r="C218" s="12"/>
      <c r="D218" s="12"/>
      <c r="E218" s="83"/>
      <c r="F218" s="83"/>
      <c r="G218" s="83"/>
      <c r="H218" s="83"/>
      <c r="I218" s="83" t="s">
        <v>171</v>
      </c>
      <c r="J218" s="84"/>
      <c r="K218" s="76">
        <v>0</v>
      </c>
      <c r="L218" s="90"/>
      <c r="M218" s="76">
        <v>2321.16</v>
      </c>
      <c r="N218" s="67"/>
      <c r="O218" s="76">
        <v>3820.36</v>
      </c>
      <c r="P218" s="76"/>
      <c r="Q218" s="112">
        <v>4094.65</v>
      </c>
      <c r="R218" s="76"/>
      <c r="S218" s="76">
        <v>2603.2399999999998</v>
      </c>
      <c r="T218" s="76">
        <v>2000</v>
      </c>
      <c r="U218" s="76">
        <v>2000</v>
      </c>
      <c r="V218" s="25"/>
      <c r="W218" s="25"/>
      <c r="X218" s="25"/>
    </row>
    <row r="219" spans="1:103" s="13" customFormat="1">
      <c r="A219" s="17"/>
      <c r="B219" s="12"/>
      <c r="C219" s="12"/>
      <c r="D219" s="12"/>
      <c r="E219" s="83"/>
      <c r="F219" s="83"/>
      <c r="G219" s="83"/>
      <c r="H219" s="83"/>
      <c r="I219" s="83" t="s">
        <v>371</v>
      </c>
      <c r="J219" s="84"/>
      <c r="K219" s="76">
        <v>0</v>
      </c>
      <c r="L219" s="90"/>
      <c r="M219" s="76">
        <v>679.14</v>
      </c>
      <c r="N219" s="67"/>
      <c r="O219" s="76">
        <v>1220.8900000000001</v>
      </c>
      <c r="P219" s="76"/>
      <c r="Q219" s="112">
        <v>0</v>
      </c>
      <c r="R219" s="76"/>
      <c r="S219" s="76">
        <v>1926.7</v>
      </c>
      <c r="T219" s="76">
        <v>350</v>
      </c>
      <c r="U219" s="76">
        <v>350</v>
      </c>
      <c r="V219" s="25"/>
      <c r="W219" s="25"/>
      <c r="X219" s="25"/>
    </row>
    <row r="220" spans="1:103">
      <c r="B220" s="1"/>
      <c r="C220" s="1"/>
      <c r="D220" s="1"/>
      <c r="E220" s="63"/>
      <c r="F220" s="63"/>
      <c r="G220" s="63"/>
      <c r="H220" s="63"/>
      <c r="I220" s="63" t="s">
        <v>340</v>
      </c>
      <c r="J220" s="64"/>
      <c r="K220" s="65">
        <v>0</v>
      </c>
      <c r="L220" s="66"/>
      <c r="M220" s="65">
        <v>55.75</v>
      </c>
      <c r="N220" s="67"/>
      <c r="O220" s="65">
        <v>1572.51</v>
      </c>
      <c r="P220" s="65"/>
      <c r="Q220" s="110">
        <v>0</v>
      </c>
      <c r="R220" s="68"/>
      <c r="S220" s="65">
        <v>0</v>
      </c>
      <c r="T220" s="65">
        <v>0</v>
      </c>
      <c r="U220" s="65"/>
      <c r="V220" s="25"/>
      <c r="W220" s="25"/>
      <c r="X220" s="25"/>
      <c r="Y220" s="13"/>
      <c r="CV220"/>
      <c r="CW220"/>
      <c r="CX220"/>
      <c r="CY220"/>
    </row>
    <row r="221" spans="1:103">
      <c r="B221" s="1"/>
      <c r="C221" s="1"/>
      <c r="D221" s="1"/>
      <c r="E221" s="63"/>
      <c r="F221" s="63"/>
      <c r="G221" s="63"/>
      <c r="H221" s="63" t="s">
        <v>172</v>
      </c>
      <c r="I221" s="63"/>
      <c r="J221" s="64"/>
      <c r="K221" s="65">
        <f>ROUND(SUM(K217:K220),5)</f>
        <v>0</v>
      </c>
      <c r="L221" s="66"/>
      <c r="M221" s="65">
        <f>ROUND(SUM(M217:M220),5)</f>
        <v>3056.05</v>
      </c>
      <c r="N221" s="67"/>
      <c r="O221" s="65">
        <f>SUM(O218:O220)</f>
        <v>6613.76</v>
      </c>
      <c r="P221" s="65"/>
      <c r="Q221" s="65">
        <f>SUM(Q218:Q220)</f>
        <v>4094.65</v>
      </c>
      <c r="R221" s="68"/>
      <c r="S221" s="65">
        <f>SUM(S218:S220)</f>
        <v>4529.9399999999996</v>
      </c>
      <c r="T221" s="65">
        <f>ROUND(SUM(T217:T220),5)</f>
        <v>2350</v>
      </c>
      <c r="U221" s="65">
        <f>ROUND(SUM(U217:U220),5)</f>
        <v>2350</v>
      </c>
      <c r="V221" s="25"/>
      <c r="W221" s="25"/>
      <c r="X221" s="25"/>
      <c r="Y221" s="13"/>
      <c r="CV221"/>
      <c r="CW221"/>
      <c r="CX221"/>
      <c r="CY221"/>
    </row>
    <row r="222" spans="1:103">
      <c r="B222" s="1"/>
      <c r="C222" s="1"/>
      <c r="D222" s="1"/>
      <c r="E222" s="63"/>
      <c r="F222" s="63"/>
      <c r="G222" s="63"/>
      <c r="H222" s="63" t="s">
        <v>173</v>
      </c>
      <c r="I222" s="63"/>
      <c r="J222" s="64"/>
      <c r="K222" s="65">
        <v>762.66</v>
      </c>
      <c r="L222" s="66"/>
      <c r="M222" s="65">
        <v>2309.54</v>
      </c>
      <c r="N222" s="67"/>
      <c r="O222" s="70">
        <v>5253.4</v>
      </c>
      <c r="P222" s="65"/>
      <c r="Q222" s="110">
        <v>4192.46</v>
      </c>
      <c r="R222" s="68"/>
      <c r="S222" s="65">
        <v>835.27</v>
      </c>
      <c r="T222" s="70">
        <v>3700</v>
      </c>
      <c r="U222" s="70">
        <v>3700</v>
      </c>
      <c r="V222" s="25"/>
      <c r="W222" s="25"/>
      <c r="X222" s="25"/>
      <c r="Y222" s="13"/>
      <c r="CV222"/>
      <c r="CW222"/>
      <c r="CX222"/>
      <c r="CY222"/>
    </row>
    <row r="223" spans="1:103">
      <c r="B223" s="1"/>
      <c r="C223" s="1"/>
      <c r="D223" s="1"/>
      <c r="E223" s="63"/>
      <c r="F223" s="63"/>
      <c r="G223" s="63" t="s">
        <v>174</v>
      </c>
      <c r="H223" s="63"/>
      <c r="I223" s="63"/>
      <c r="J223" s="64"/>
      <c r="K223" s="65">
        <f>ROUND(K204+SUM(K210:K211)+K216+SUM(K221:K222),5)</f>
        <v>7282.91</v>
      </c>
      <c r="L223" s="66"/>
      <c r="M223" s="65">
        <f>ROUND(M204+SUM(M210:M211)+M216+SUM(M221:M222),5)</f>
        <v>8944.31</v>
      </c>
      <c r="N223" s="67"/>
      <c r="O223" s="65">
        <f>ROUND(O204+SUM(O210:O211)+O216+SUM(O221:O222),5)</f>
        <v>25997.61</v>
      </c>
      <c r="P223" s="65"/>
      <c r="Q223" s="65">
        <f>ROUND(Q204+SUM(Q210:Q211)+Q216+SUM(Q221:Q222),5)</f>
        <v>10897.33</v>
      </c>
      <c r="R223" s="68"/>
      <c r="S223" s="65">
        <f>ROUND(S204+SUM(S210:S211)+S216+SUM(S221:S222),5)</f>
        <v>6909.74</v>
      </c>
      <c r="T223" s="65">
        <f>ROUND(T204+SUM(T210:T211)+T216+SUM(T221:T222),5)</f>
        <v>9650</v>
      </c>
      <c r="U223" s="65">
        <f>ROUND(U204+SUM(U210:U211)+U216+SUM(U221:U222),5)</f>
        <v>9650</v>
      </c>
      <c r="V223" s="25"/>
      <c r="W223" s="25"/>
      <c r="X223" s="25"/>
      <c r="Y223" s="13"/>
      <c r="CV223"/>
      <c r="CW223"/>
      <c r="CX223"/>
      <c r="CY223"/>
    </row>
    <row r="224" spans="1:103">
      <c r="B224" s="1"/>
      <c r="C224" s="1"/>
      <c r="D224" s="1"/>
      <c r="E224" s="63"/>
      <c r="F224" s="77" t="s">
        <v>175</v>
      </c>
      <c r="G224" s="77"/>
      <c r="H224" s="77"/>
      <c r="I224" s="77"/>
      <c r="J224" s="78"/>
      <c r="K224" s="79">
        <f>ROUND(K142+K203+K223,5)</f>
        <v>124596.09</v>
      </c>
      <c r="L224" s="80"/>
      <c r="M224" s="79">
        <f>ROUND(M142+M203+M223,5)</f>
        <v>122470.94</v>
      </c>
      <c r="N224" s="81"/>
      <c r="O224" s="79">
        <f>ROUND(O142+O203+O223,5)</f>
        <v>102463.75</v>
      </c>
      <c r="P224" s="79"/>
      <c r="Q224" s="79">
        <f>ROUND(Q142+Q203+Q223,5)</f>
        <v>98009.36</v>
      </c>
      <c r="R224" s="79"/>
      <c r="S224" s="79">
        <f>ROUND(S142+S203+S223,5)</f>
        <v>58776.67</v>
      </c>
      <c r="T224" s="79">
        <f>ROUND(T142+T203+T223,5)</f>
        <v>94350</v>
      </c>
      <c r="U224" s="79">
        <f>ROUND(U142+U203+U223,5)</f>
        <v>94350</v>
      </c>
      <c r="V224" s="25"/>
      <c r="W224" s="25"/>
      <c r="X224" s="25"/>
      <c r="Y224" s="13"/>
      <c r="CV224"/>
      <c r="CW224"/>
      <c r="CX224"/>
      <c r="CY224"/>
    </row>
    <row r="225" spans="1:103">
      <c r="B225" s="1"/>
      <c r="C225" s="1"/>
      <c r="D225" s="12"/>
      <c r="E225" s="83"/>
      <c r="F225" s="83" t="s">
        <v>176</v>
      </c>
      <c r="G225" s="83"/>
      <c r="H225" s="83"/>
      <c r="I225" s="83"/>
      <c r="J225" s="84"/>
      <c r="K225" s="65"/>
      <c r="L225" s="66"/>
      <c r="M225" s="65"/>
      <c r="N225" s="67"/>
      <c r="O225" s="65"/>
      <c r="P225" s="65"/>
      <c r="Q225" s="65"/>
      <c r="R225" s="68"/>
      <c r="S225" s="65"/>
      <c r="T225" s="65"/>
      <c r="U225" s="65"/>
      <c r="V225" s="25"/>
      <c r="W225" s="25"/>
      <c r="X225" s="25"/>
      <c r="Y225" s="13"/>
      <c r="CV225"/>
      <c r="CW225"/>
      <c r="CX225"/>
      <c r="CY225"/>
    </row>
    <row r="226" spans="1:103">
      <c r="B226" s="1"/>
      <c r="C226" s="1"/>
      <c r="D226" s="1"/>
      <c r="E226" s="63"/>
      <c r="F226" s="63"/>
      <c r="G226" s="63" t="s">
        <v>177</v>
      </c>
      <c r="H226" s="63"/>
      <c r="I226" s="63"/>
      <c r="J226" s="64"/>
      <c r="K226" s="65">
        <v>16236</v>
      </c>
      <c r="L226" s="66"/>
      <c r="M226" s="65">
        <v>0</v>
      </c>
      <c r="N226" s="67"/>
      <c r="O226" s="65">
        <f>L226+M226</f>
        <v>0</v>
      </c>
      <c r="P226" s="65"/>
      <c r="Q226" s="70">
        <v>0</v>
      </c>
      <c r="R226" s="68"/>
      <c r="S226" s="65">
        <v>0</v>
      </c>
      <c r="T226" s="70">
        <v>0</v>
      </c>
      <c r="U226" s="70">
        <v>0</v>
      </c>
      <c r="V226" s="25"/>
      <c r="W226" s="25"/>
      <c r="X226" s="25"/>
      <c r="Y226" s="13"/>
      <c r="CV226"/>
      <c r="CW226"/>
      <c r="CX226"/>
      <c r="CY226"/>
    </row>
    <row r="227" spans="1:103">
      <c r="B227" s="1"/>
      <c r="C227" s="1"/>
      <c r="D227" s="1"/>
      <c r="E227" s="63"/>
      <c r="F227" s="63"/>
      <c r="G227" s="63" t="s">
        <v>178</v>
      </c>
      <c r="H227" s="63"/>
      <c r="I227" s="63"/>
      <c r="J227" s="64"/>
      <c r="K227" s="65">
        <v>1751.73</v>
      </c>
      <c r="L227" s="66"/>
      <c r="M227" s="65">
        <v>0</v>
      </c>
      <c r="N227" s="67"/>
      <c r="O227" s="65">
        <v>85.66</v>
      </c>
      <c r="P227" s="65"/>
      <c r="Q227" s="70">
        <v>0</v>
      </c>
      <c r="R227" s="68"/>
      <c r="S227" s="65">
        <v>0</v>
      </c>
      <c r="T227" s="70">
        <v>0</v>
      </c>
      <c r="U227" s="70">
        <v>0</v>
      </c>
      <c r="V227" s="25"/>
      <c r="W227" s="25"/>
      <c r="X227" s="25"/>
      <c r="Y227" s="13"/>
      <c r="CV227"/>
      <c r="CW227"/>
      <c r="CX227"/>
      <c r="CY227"/>
    </row>
    <row r="228" spans="1:103">
      <c r="B228" s="1"/>
      <c r="C228" s="1"/>
      <c r="D228" s="1"/>
      <c r="E228" s="63"/>
      <c r="F228" s="63"/>
      <c r="G228" s="63" t="s">
        <v>179</v>
      </c>
      <c r="H228" s="63"/>
      <c r="I228" s="63"/>
      <c r="J228" s="64"/>
      <c r="K228" s="65">
        <v>1207.54</v>
      </c>
      <c r="L228" s="66"/>
      <c r="M228" s="65">
        <v>0</v>
      </c>
      <c r="N228" s="67"/>
      <c r="O228" s="65">
        <f>L228+M228</f>
        <v>0</v>
      </c>
      <c r="P228" s="65"/>
      <c r="Q228" s="70">
        <v>0</v>
      </c>
      <c r="R228" s="68"/>
      <c r="S228" s="65">
        <v>0</v>
      </c>
      <c r="T228" s="70">
        <v>0</v>
      </c>
      <c r="U228" s="70">
        <v>0</v>
      </c>
      <c r="V228" s="25"/>
      <c r="W228" s="25"/>
      <c r="X228" s="25"/>
      <c r="Y228" s="13"/>
      <c r="CV228"/>
      <c r="CW228"/>
      <c r="CX228"/>
      <c r="CY228"/>
    </row>
    <row r="229" spans="1:103">
      <c r="B229" s="1"/>
      <c r="C229" s="1"/>
      <c r="D229" s="1"/>
      <c r="E229" s="63"/>
      <c r="F229" s="63"/>
      <c r="G229" s="63" t="s">
        <v>180</v>
      </c>
      <c r="H229" s="63"/>
      <c r="I229" s="63"/>
      <c r="J229" s="64"/>
      <c r="K229" s="65">
        <v>12282.72</v>
      </c>
      <c r="L229" s="66"/>
      <c r="M229" s="65">
        <v>0</v>
      </c>
      <c r="N229" s="67"/>
      <c r="O229" s="65">
        <f>L229+M229</f>
        <v>0</v>
      </c>
      <c r="P229" s="65"/>
      <c r="Q229" s="70">
        <v>0</v>
      </c>
      <c r="R229" s="68"/>
      <c r="S229" s="65">
        <v>0</v>
      </c>
      <c r="T229" s="70">
        <v>0</v>
      </c>
      <c r="U229" s="70">
        <v>0</v>
      </c>
      <c r="V229" s="25"/>
      <c r="W229" s="25"/>
      <c r="X229" s="25"/>
      <c r="Y229" s="13"/>
      <c r="CV229"/>
      <c r="CW229"/>
      <c r="CX229"/>
      <c r="CY229"/>
    </row>
    <row r="230" spans="1:103">
      <c r="B230" s="1"/>
      <c r="C230" s="1"/>
      <c r="D230" s="1"/>
      <c r="E230" s="63"/>
      <c r="F230" s="63"/>
      <c r="G230" s="63" t="s">
        <v>181</v>
      </c>
      <c r="H230" s="63"/>
      <c r="I230" s="63"/>
      <c r="J230" s="64"/>
      <c r="K230" s="65">
        <v>1563.55</v>
      </c>
      <c r="L230" s="66"/>
      <c r="M230" s="65">
        <v>0</v>
      </c>
      <c r="N230" s="67"/>
      <c r="O230" s="65">
        <f>L230+M230</f>
        <v>0</v>
      </c>
      <c r="P230" s="65"/>
      <c r="Q230" s="70">
        <v>0</v>
      </c>
      <c r="R230" s="68"/>
      <c r="S230" s="65">
        <v>0</v>
      </c>
      <c r="T230" s="70">
        <v>0</v>
      </c>
      <c r="U230" s="70">
        <v>0</v>
      </c>
      <c r="V230" s="25"/>
      <c r="W230" s="25"/>
      <c r="X230" s="25"/>
      <c r="Y230" s="13"/>
      <c r="CV230"/>
      <c r="CW230"/>
      <c r="CX230"/>
      <c r="CY230"/>
    </row>
    <row r="231" spans="1:103">
      <c r="B231" s="1"/>
      <c r="C231" s="1"/>
      <c r="D231" s="1"/>
      <c r="E231" s="63"/>
      <c r="F231" s="63"/>
      <c r="G231" s="63" t="s">
        <v>315</v>
      </c>
      <c r="H231" s="63"/>
      <c r="I231" s="63"/>
      <c r="J231" s="64"/>
      <c r="K231" s="65">
        <v>0</v>
      </c>
      <c r="L231" s="66"/>
      <c r="M231" s="65">
        <v>0</v>
      </c>
      <c r="N231" s="67"/>
      <c r="O231" s="65">
        <f>L231+M231</f>
        <v>0</v>
      </c>
      <c r="P231" s="65"/>
      <c r="Q231" s="70">
        <v>0</v>
      </c>
      <c r="R231" s="68"/>
      <c r="S231" s="65">
        <v>0</v>
      </c>
      <c r="T231" s="70">
        <v>0</v>
      </c>
      <c r="U231" s="70">
        <v>0</v>
      </c>
      <c r="V231" s="25"/>
      <c r="W231" s="25"/>
      <c r="X231" s="25"/>
      <c r="Y231" s="13"/>
      <c r="CV231"/>
      <c r="CW231"/>
      <c r="CX231"/>
      <c r="CY231"/>
    </row>
    <row r="232" spans="1:103">
      <c r="B232" s="1"/>
      <c r="C232" s="1"/>
      <c r="D232" s="1"/>
      <c r="E232" s="63"/>
      <c r="F232" s="63"/>
      <c r="G232" s="63" t="s">
        <v>182</v>
      </c>
      <c r="H232" s="63"/>
      <c r="I232" s="63"/>
      <c r="J232" s="64"/>
      <c r="K232" s="65">
        <v>60.67</v>
      </c>
      <c r="L232" s="66"/>
      <c r="M232" s="65">
        <v>0</v>
      </c>
      <c r="N232" s="67"/>
      <c r="O232" s="65">
        <f>L232+M232</f>
        <v>0</v>
      </c>
      <c r="P232" s="65"/>
      <c r="Q232" s="70">
        <v>0</v>
      </c>
      <c r="R232" s="68"/>
      <c r="S232" s="65">
        <v>0</v>
      </c>
      <c r="T232" s="70">
        <v>0</v>
      </c>
      <c r="U232" s="70">
        <v>0</v>
      </c>
      <c r="V232" s="25"/>
      <c r="W232" s="25"/>
      <c r="X232" s="25"/>
      <c r="Y232" s="13"/>
      <c r="CV232"/>
      <c r="CW232"/>
      <c r="CX232"/>
      <c r="CY232"/>
    </row>
    <row r="233" spans="1:103">
      <c r="B233" s="1"/>
      <c r="C233" s="1"/>
      <c r="D233" s="1"/>
      <c r="E233" s="63"/>
      <c r="F233" s="63" t="s">
        <v>183</v>
      </c>
      <c r="G233" s="63"/>
      <c r="H233" s="63"/>
      <c r="I233" s="63"/>
      <c r="J233" s="64"/>
      <c r="K233" s="65">
        <f>ROUND(SUM(K225:K232),5)</f>
        <v>33102.21</v>
      </c>
      <c r="L233" s="66"/>
      <c r="M233" s="65">
        <f>ROUND(SUM(M225:M232),5)</f>
        <v>0</v>
      </c>
      <c r="N233" s="67"/>
      <c r="O233" s="65">
        <v>0</v>
      </c>
      <c r="P233" s="65"/>
      <c r="Q233" s="65">
        <f>ROUND(SUM(Q225:Q232),5)</f>
        <v>0</v>
      </c>
      <c r="R233" s="68"/>
      <c r="S233" s="65">
        <f>ROUND(SUM(S225:S232),5)</f>
        <v>0</v>
      </c>
      <c r="T233" s="65">
        <f>ROUND(SUM(T225:T232),5)</f>
        <v>0</v>
      </c>
      <c r="U233" s="65">
        <v>0</v>
      </c>
      <c r="V233" s="25"/>
      <c r="W233" s="25"/>
      <c r="X233" s="25"/>
      <c r="Y233" s="13"/>
      <c r="CV233"/>
      <c r="CW233"/>
      <c r="CX233"/>
      <c r="CY233"/>
    </row>
    <row r="234" spans="1:103">
      <c r="B234" s="1"/>
      <c r="C234" s="1"/>
      <c r="D234" s="1"/>
      <c r="E234" s="63"/>
      <c r="F234" s="63" t="s">
        <v>184</v>
      </c>
      <c r="G234" s="63"/>
      <c r="H234" s="63"/>
      <c r="I234" s="63"/>
      <c r="J234" s="64"/>
      <c r="K234" s="65">
        <v>0</v>
      </c>
      <c r="L234" s="66"/>
      <c r="M234" s="65"/>
      <c r="N234" s="67"/>
      <c r="O234" s="65">
        <f>L234+M234</f>
        <v>0</v>
      </c>
      <c r="P234" s="65"/>
      <c r="Q234" s="65">
        <v>0</v>
      </c>
      <c r="R234" s="68"/>
      <c r="S234" s="65">
        <v>0</v>
      </c>
      <c r="T234" s="65">
        <v>0</v>
      </c>
      <c r="U234" s="65">
        <v>0</v>
      </c>
      <c r="V234" s="25"/>
      <c r="W234" s="25"/>
      <c r="X234" s="25"/>
      <c r="Y234" s="13"/>
      <c r="CV234"/>
      <c r="CW234"/>
      <c r="CX234"/>
      <c r="CY234"/>
    </row>
    <row r="235" spans="1:103" s="10" customFormat="1">
      <c r="A235" s="44"/>
      <c r="B235" s="60"/>
      <c r="C235" s="60"/>
      <c r="D235" s="60"/>
      <c r="E235" s="77" t="s">
        <v>185</v>
      </c>
      <c r="F235" s="77"/>
      <c r="G235" s="77"/>
      <c r="H235" s="77"/>
      <c r="I235" s="77"/>
      <c r="J235" s="78"/>
      <c r="K235" s="79">
        <f>ROUND(K141+K224+SUM(K233:K234),5)</f>
        <v>157698.29999999999</v>
      </c>
      <c r="L235" s="80"/>
      <c r="M235" s="79">
        <f>ROUND(M141+M224+SUM(M233:M234),5)</f>
        <v>122470.94</v>
      </c>
      <c r="N235" s="81"/>
      <c r="O235" s="79">
        <v>102549.41</v>
      </c>
      <c r="P235" s="79"/>
      <c r="Q235" s="79">
        <f>ROUND(Q141+Q224+SUM(Q233:Q234),5)</f>
        <v>98009.36</v>
      </c>
      <c r="R235" s="79"/>
      <c r="S235" s="79">
        <f>ROUND(S141+S224+SUM(S233:S234),5)</f>
        <v>58776.67</v>
      </c>
      <c r="T235" s="79">
        <f>ROUND(T141+T224+SUM(T233:T234),5)</f>
        <v>94350</v>
      </c>
      <c r="U235" s="79">
        <f>ROUND(U141+U224+SUM(U233:U234),5)</f>
        <v>94350</v>
      </c>
      <c r="V235" s="25"/>
      <c r="W235" s="25"/>
      <c r="X235" s="25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</row>
    <row r="236" spans="1:103">
      <c r="B236" s="1"/>
      <c r="C236" s="1"/>
      <c r="D236" s="1"/>
      <c r="E236" s="63" t="s">
        <v>186</v>
      </c>
      <c r="F236" s="63"/>
      <c r="G236" s="63"/>
      <c r="H236" s="63"/>
      <c r="I236" s="63"/>
      <c r="J236" s="64"/>
      <c r="K236" s="65"/>
      <c r="L236" s="66"/>
      <c r="M236" s="65"/>
      <c r="N236" s="67"/>
      <c r="O236" s="65">
        <f>L236+M236</f>
        <v>0</v>
      </c>
      <c r="P236" s="65"/>
      <c r="Q236" s="65"/>
      <c r="R236" s="68"/>
      <c r="S236" s="65"/>
      <c r="T236" s="65"/>
      <c r="U236" s="65"/>
      <c r="V236" s="25"/>
      <c r="W236" s="25"/>
      <c r="X236" s="25"/>
      <c r="Y236" s="13"/>
      <c r="CV236"/>
      <c r="CW236"/>
      <c r="CX236"/>
      <c r="CY236"/>
    </row>
    <row r="237" spans="1:103">
      <c r="B237" s="1"/>
      <c r="C237" s="1"/>
      <c r="D237" s="1"/>
      <c r="E237" s="63"/>
      <c r="F237" s="63" t="s">
        <v>187</v>
      </c>
      <c r="G237" s="63"/>
      <c r="H237" s="63"/>
      <c r="I237" s="63"/>
      <c r="J237" s="64"/>
      <c r="K237" s="65">
        <v>114796.98</v>
      </c>
      <c r="L237" s="66"/>
      <c r="M237" s="65">
        <v>93434.55</v>
      </c>
      <c r="N237" s="67"/>
      <c r="O237" s="65">
        <v>100867.65</v>
      </c>
      <c r="P237" s="65"/>
      <c r="Q237" s="110">
        <v>107806.06</v>
      </c>
      <c r="R237" s="68"/>
      <c r="S237" s="65">
        <v>73572.990000000005</v>
      </c>
      <c r="T237" s="65">
        <v>110670</v>
      </c>
      <c r="U237" s="109">
        <v>112000</v>
      </c>
      <c r="V237" s="25"/>
      <c r="W237" s="25"/>
      <c r="X237" s="25"/>
      <c r="Y237" s="13"/>
      <c r="CV237"/>
      <c r="CW237"/>
      <c r="CX237"/>
      <c r="CY237"/>
    </row>
    <row r="238" spans="1:103">
      <c r="B238" s="1"/>
      <c r="C238" s="1"/>
      <c r="D238" s="1"/>
      <c r="E238" s="63"/>
      <c r="F238" s="63" t="s">
        <v>188</v>
      </c>
      <c r="G238" s="63"/>
      <c r="H238" s="63"/>
      <c r="I238" s="63"/>
      <c r="J238" s="64"/>
      <c r="K238" s="65">
        <v>2399.04</v>
      </c>
      <c r="L238" s="66"/>
      <c r="M238" s="65">
        <v>8158.3</v>
      </c>
      <c r="N238" s="67"/>
      <c r="O238" s="65">
        <v>10445.92</v>
      </c>
      <c r="P238" s="65"/>
      <c r="Q238" s="110">
        <v>3247.05</v>
      </c>
      <c r="R238" s="68"/>
      <c r="S238" s="65">
        <v>5583.9</v>
      </c>
      <c r="T238" s="65">
        <v>6120</v>
      </c>
      <c r="U238" s="65">
        <v>6120</v>
      </c>
      <c r="V238" s="25"/>
      <c r="W238" s="25"/>
      <c r="X238" s="25"/>
      <c r="Y238" s="13"/>
      <c r="CV238"/>
      <c r="CW238"/>
      <c r="CX238"/>
      <c r="CY238"/>
    </row>
    <row r="239" spans="1:103">
      <c r="B239" s="1"/>
      <c r="C239" s="1"/>
      <c r="D239" s="1"/>
      <c r="E239" s="63"/>
      <c r="F239" s="63" t="s">
        <v>348</v>
      </c>
      <c r="G239" s="63"/>
      <c r="H239" s="63"/>
      <c r="I239" s="63"/>
      <c r="J239" s="64"/>
      <c r="K239" s="65"/>
      <c r="L239" s="66"/>
      <c r="M239" s="65">
        <v>-850</v>
      </c>
      <c r="N239" s="67"/>
      <c r="O239" s="65">
        <v>0</v>
      </c>
      <c r="P239" s="65"/>
      <c r="Q239" s="110">
        <v>0</v>
      </c>
      <c r="R239" s="68"/>
      <c r="S239" s="65">
        <v>0</v>
      </c>
      <c r="T239" s="65">
        <v>0</v>
      </c>
      <c r="U239" s="65">
        <v>0</v>
      </c>
      <c r="V239" s="25"/>
      <c r="W239" s="25"/>
      <c r="X239" s="25"/>
      <c r="Y239" s="13"/>
      <c r="CV239"/>
      <c r="CW239"/>
      <c r="CX239"/>
      <c r="CY239"/>
    </row>
    <row r="240" spans="1:103" ht="15.75" thickBot="1">
      <c r="B240" s="1"/>
      <c r="C240" s="1"/>
      <c r="D240" s="1"/>
      <c r="E240" s="63"/>
      <c r="F240" s="63" t="s">
        <v>349</v>
      </c>
      <c r="G240" s="63"/>
      <c r="H240" s="63"/>
      <c r="I240" s="63"/>
      <c r="J240" s="64"/>
      <c r="K240" s="65"/>
      <c r="L240" s="66"/>
      <c r="M240" s="65">
        <v>13698.53</v>
      </c>
      <c r="N240" s="67"/>
      <c r="O240" s="65">
        <v>13097.39</v>
      </c>
      <c r="P240" s="65"/>
      <c r="Q240" s="110">
        <v>0</v>
      </c>
      <c r="R240" s="68"/>
      <c r="S240" s="65">
        <v>0</v>
      </c>
      <c r="T240" s="65">
        <v>0</v>
      </c>
      <c r="U240" s="65">
        <v>0</v>
      </c>
      <c r="V240" s="25"/>
      <c r="W240" s="25"/>
      <c r="X240" s="25"/>
      <c r="Y240" s="13"/>
      <c r="CV240"/>
      <c r="CW240"/>
      <c r="CX240"/>
      <c r="CY240"/>
    </row>
    <row r="241" spans="2:103">
      <c r="B241" s="1"/>
      <c r="C241" s="1"/>
      <c r="D241" s="1"/>
      <c r="E241" s="63"/>
      <c r="F241" s="63" t="s">
        <v>189</v>
      </c>
      <c r="G241" s="63"/>
      <c r="H241" s="63"/>
      <c r="I241" s="63"/>
      <c r="J241" s="64"/>
      <c r="K241" s="65">
        <v>8860.09</v>
      </c>
      <c r="L241" s="66"/>
      <c r="M241" s="65">
        <v>8568.3799999999992</v>
      </c>
      <c r="N241" s="67"/>
      <c r="O241" s="65">
        <v>9277.3700000000008</v>
      </c>
      <c r="P241" s="65"/>
      <c r="Q241" s="110">
        <v>8216.7099999999991</v>
      </c>
      <c r="R241" s="68"/>
      <c r="S241" s="65">
        <v>4501.08</v>
      </c>
      <c r="T241" s="65">
        <v>8400</v>
      </c>
      <c r="U241" s="65">
        <v>8000</v>
      </c>
      <c r="V241" s="50"/>
      <c r="W241" s="50"/>
      <c r="X241" s="51"/>
      <c r="Y241" s="13"/>
      <c r="CV241"/>
      <c r="CW241"/>
      <c r="CX241"/>
      <c r="CY241"/>
    </row>
    <row r="242" spans="2:103">
      <c r="B242" s="1"/>
      <c r="C242" s="1"/>
      <c r="D242" s="1"/>
      <c r="E242" s="63"/>
      <c r="F242" s="63" t="s">
        <v>190</v>
      </c>
      <c r="G242" s="63"/>
      <c r="H242" s="63"/>
      <c r="I242" s="63"/>
      <c r="J242" s="64"/>
      <c r="K242" s="65">
        <v>46432.4</v>
      </c>
      <c r="L242" s="66"/>
      <c r="M242" s="65">
        <v>24558.04</v>
      </c>
      <c r="N242" s="67"/>
      <c r="O242" s="65">
        <v>28348.46</v>
      </c>
      <c r="P242" s="65"/>
      <c r="Q242" s="110">
        <v>35093.75</v>
      </c>
      <c r="R242" s="68"/>
      <c r="S242" s="65">
        <v>27803.3</v>
      </c>
      <c r="T242" s="65">
        <v>42802</v>
      </c>
      <c r="U242" s="65">
        <v>33235</v>
      </c>
      <c r="V242" s="52"/>
      <c r="W242" s="52"/>
      <c r="X242" s="53"/>
      <c r="Y242" s="13"/>
      <c r="CV242"/>
      <c r="CW242"/>
      <c r="CX242"/>
      <c r="CY242"/>
    </row>
    <row r="243" spans="2:103">
      <c r="B243" s="1"/>
      <c r="C243" s="1"/>
      <c r="D243" s="1"/>
      <c r="E243" s="63"/>
      <c r="F243" s="63" t="s">
        <v>191</v>
      </c>
      <c r="G243" s="63"/>
      <c r="H243" s="63"/>
      <c r="I243" s="63"/>
      <c r="J243" s="64"/>
      <c r="K243" s="65">
        <v>7274.64</v>
      </c>
      <c r="L243" s="66"/>
      <c r="M243" s="65">
        <v>6518.81</v>
      </c>
      <c r="N243" s="67"/>
      <c r="O243" s="65">
        <v>7157.83</v>
      </c>
      <c r="P243" s="65"/>
      <c r="Q243" s="110">
        <v>6769.91</v>
      </c>
      <c r="R243" s="68"/>
      <c r="S243" s="65">
        <v>3863.28</v>
      </c>
      <c r="T243" s="65">
        <v>7737</v>
      </c>
      <c r="U243" s="65">
        <v>7300</v>
      </c>
      <c r="V243" s="52"/>
      <c r="W243" s="52"/>
      <c r="X243" s="53"/>
      <c r="Y243" s="13"/>
      <c r="CV243"/>
      <c r="CW243"/>
      <c r="CX243"/>
      <c r="CY243"/>
    </row>
    <row r="244" spans="2:103">
      <c r="B244" s="1"/>
      <c r="C244" s="1"/>
      <c r="D244" s="1"/>
      <c r="E244" s="63"/>
      <c r="F244" s="63" t="s">
        <v>192</v>
      </c>
      <c r="G244" s="63"/>
      <c r="H244" s="63"/>
      <c r="I244" s="63"/>
      <c r="J244" s="64"/>
      <c r="K244" s="65">
        <v>306.89999999999998</v>
      </c>
      <c r="L244" s="66"/>
      <c r="M244" s="65">
        <v>51.65</v>
      </c>
      <c r="N244" s="67"/>
      <c r="O244" s="65">
        <v>51.6</v>
      </c>
      <c r="P244" s="65"/>
      <c r="Q244" s="110">
        <v>46.75</v>
      </c>
      <c r="R244" s="68"/>
      <c r="S244" s="65">
        <v>36.880000000000003</v>
      </c>
      <c r="T244" s="65">
        <v>100</v>
      </c>
      <c r="U244" s="65">
        <v>50</v>
      </c>
      <c r="V244" s="52"/>
      <c r="W244" s="56"/>
      <c r="X244" s="53"/>
      <c r="Y244" s="13"/>
      <c r="CV244"/>
      <c r="CW244"/>
      <c r="CX244"/>
      <c r="CY244"/>
    </row>
    <row r="245" spans="2:103">
      <c r="B245" s="1"/>
      <c r="C245" s="1"/>
      <c r="D245" s="1"/>
      <c r="E245" s="63"/>
      <c r="F245" s="63" t="s">
        <v>193</v>
      </c>
      <c r="G245" s="63"/>
      <c r="H245" s="63"/>
      <c r="I245" s="63"/>
      <c r="J245" s="64"/>
      <c r="K245" s="65">
        <v>358.98</v>
      </c>
      <c r="L245" s="66"/>
      <c r="M245" s="65">
        <v>457.77</v>
      </c>
      <c r="N245" s="67"/>
      <c r="O245" s="65">
        <v>205.2</v>
      </c>
      <c r="P245" s="65"/>
      <c r="Q245" s="110">
        <v>281.77999999999997</v>
      </c>
      <c r="R245" s="68"/>
      <c r="S245" s="65">
        <v>147.44</v>
      </c>
      <c r="T245" s="65">
        <v>500</v>
      </c>
      <c r="U245" s="65">
        <v>500</v>
      </c>
      <c r="V245" s="52"/>
      <c r="W245" s="56"/>
      <c r="X245" s="53"/>
      <c r="Y245" s="13"/>
      <c r="CV245"/>
      <c r="CW245"/>
      <c r="CX245"/>
      <c r="CY245"/>
    </row>
    <row r="246" spans="2:103">
      <c r="B246" s="1"/>
      <c r="C246" s="1"/>
      <c r="D246" s="1"/>
      <c r="E246" s="63"/>
      <c r="F246" s="63" t="s">
        <v>194</v>
      </c>
      <c r="G246" s="63"/>
      <c r="H246" s="63"/>
      <c r="I246" s="63"/>
      <c r="J246" s="64"/>
      <c r="K246" s="65"/>
      <c r="L246" s="66"/>
      <c r="M246" s="65"/>
      <c r="N246" s="67"/>
      <c r="O246" s="65"/>
      <c r="P246" s="65"/>
      <c r="Q246" s="65"/>
      <c r="R246" s="68"/>
      <c r="S246" s="65"/>
      <c r="T246" s="65"/>
      <c r="U246" s="65"/>
      <c r="V246" s="52"/>
      <c r="W246" s="56"/>
      <c r="X246" s="53"/>
      <c r="Y246" s="13"/>
      <c r="CV246"/>
      <c r="CW246"/>
      <c r="CX246"/>
      <c r="CY246"/>
    </row>
    <row r="247" spans="2:103">
      <c r="B247" s="1"/>
      <c r="C247" s="1"/>
      <c r="D247" s="1"/>
      <c r="E247" s="63"/>
      <c r="F247" s="63"/>
      <c r="G247" s="63" t="s">
        <v>350</v>
      </c>
      <c r="H247" s="63"/>
      <c r="I247" s="63"/>
      <c r="J247" s="64"/>
      <c r="K247" s="65"/>
      <c r="L247" s="66"/>
      <c r="M247" s="65">
        <v>3085230.17</v>
      </c>
      <c r="N247" s="67"/>
      <c r="O247" s="65">
        <v>2713346.42</v>
      </c>
      <c r="P247" s="65"/>
      <c r="Q247" s="110">
        <v>11730.56</v>
      </c>
      <c r="R247" s="68"/>
      <c r="S247" s="65">
        <v>0</v>
      </c>
      <c r="T247" s="65">
        <v>0</v>
      </c>
      <c r="U247" s="65">
        <v>0</v>
      </c>
      <c r="V247" s="52"/>
      <c r="W247" s="56"/>
      <c r="X247" s="53"/>
      <c r="Y247" s="13"/>
      <c r="CV247"/>
      <c r="CW247"/>
      <c r="CX247"/>
      <c r="CY247"/>
    </row>
    <row r="248" spans="2:103">
      <c r="B248" s="1"/>
      <c r="C248" s="1"/>
      <c r="D248" s="1"/>
      <c r="E248" s="63"/>
      <c r="F248" s="63"/>
      <c r="G248" s="63" t="s">
        <v>316</v>
      </c>
      <c r="H248" s="63"/>
      <c r="I248" s="63"/>
      <c r="J248" s="64"/>
      <c r="K248" s="65">
        <v>0</v>
      </c>
      <c r="L248" s="66"/>
      <c r="M248" s="65">
        <v>0</v>
      </c>
      <c r="N248" s="67"/>
      <c r="O248" s="65">
        <f>L248+M248</f>
        <v>0</v>
      </c>
      <c r="P248" s="65"/>
      <c r="Q248" s="65">
        <v>3305.2</v>
      </c>
      <c r="R248" s="68"/>
      <c r="S248" s="65">
        <v>358</v>
      </c>
      <c r="T248" s="65">
        <v>5000</v>
      </c>
      <c r="U248" s="65">
        <v>3000</v>
      </c>
      <c r="V248" s="52"/>
      <c r="W248" s="56"/>
      <c r="X248" s="53"/>
      <c r="Y248" s="13"/>
      <c r="CV248"/>
      <c r="CW248"/>
      <c r="CX248"/>
      <c r="CY248"/>
    </row>
    <row r="249" spans="2:103">
      <c r="B249" s="1"/>
      <c r="C249" s="1"/>
      <c r="D249" s="1"/>
      <c r="E249" s="63"/>
      <c r="F249" s="63"/>
      <c r="G249" s="63" t="s">
        <v>317</v>
      </c>
      <c r="H249" s="63"/>
      <c r="I249" s="63"/>
      <c r="J249" s="64"/>
      <c r="K249" s="65">
        <v>154.69999999999999</v>
      </c>
      <c r="L249" s="66"/>
      <c r="M249" s="65">
        <v>0</v>
      </c>
      <c r="N249" s="67"/>
      <c r="O249" s="65">
        <f>L249+M249</f>
        <v>0</v>
      </c>
      <c r="P249" s="65"/>
      <c r="Q249" s="65">
        <v>0</v>
      </c>
      <c r="R249" s="68"/>
      <c r="S249" s="65">
        <v>0</v>
      </c>
      <c r="T249" s="65"/>
      <c r="U249" s="65">
        <v>0</v>
      </c>
      <c r="V249" s="52"/>
      <c r="W249" s="56"/>
      <c r="X249" s="53"/>
      <c r="Y249" s="13"/>
      <c r="CV249"/>
      <c r="CW249"/>
      <c r="CX249"/>
      <c r="CY249"/>
    </row>
    <row r="250" spans="2:103">
      <c r="B250" s="1"/>
      <c r="C250" s="1"/>
      <c r="D250" s="1"/>
      <c r="E250" s="63"/>
      <c r="F250" s="63"/>
      <c r="G250" s="63" t="s">
        <v>195</v>
      </c>
      <c r="H250" s="63"/>
      <c r="I250" s="63"/>
      <c r="J250" s="64"/>
      <c r="K250" s="65">
        <v>32865.279999999999</v>
      </c>
      <c r="L250" s="66"/>
      <c r="M250" s="65">
        <v>14870.91</v>
      </c>
      <c r="N250" s="67"/>
      <c r="O250" s="75">
        <v>785.5</v>
      </c>
      <c r="P250" s="65"/>
      <c r="Q250" s="110">
        <v>1566.21</v>
      </c>
      <c r="R250" s="68"/>
      <c r="S250" s="65">
        <v>4681.32</v>
      </c>
      <c r="T250" s="70">
        <v>9000</v>
      </c>
      <c r="U250" s="70">
        <v>6000</v>
      </c>
      <c r="V250" s="52"/>
      <c r="W250" s="56"/>
      <c r="X250" s="53"/>
      <c r="Y250" s="13"/>
      <c r="CV250"/>
      <c r="CW250"/>
      <c r="CX250"/>
      <c r="CY250"/>
    </row>
    <row r="251" spans="2:103">
      <c r="B251" s="1"/>
      <c r="C251" s="1"/>
      <c r="D251" s="1"/>
      <c r="E251" s="63"/>
      <c r="F251" s="63"/>
      <c r="G251" s="63" t="s">
        <v>196</v>
      </c>
      <c r="H251" s="63"/>
      <c r="I251" s="63"/>
      <c r="J251" s="64"/>
      <c r="K251" s="65">
        <v>4913.4799999999996</v>
      </c>
      <c r="L251" s="66"/>
      <c r="M251" s="65">
        <v>10970.87</v>
      </c>
      <c r="N251" s="67"/>
      <c r="O251" s="70">
        <v>12804.14</v>
      </c>
      <c r="P251" s="65"/>
      <c r="Q251" s="110">
        <v>14653.86</v>
      </c>
      <c r="R251" s="68"/>
      <c r="S251" s="65">
        <v>7933.6</v>
      </c>
      <c r="T251" s="70">
        <v>12000</v>
      </c>
      <c r="U251" s="70">
        <v>12000</v>
      </c>
      <c r="V251" s="52"/>
      <c r="W251" s="57"/>
      <c r="X251" s="53"/>
      <c r="Y251" s="13"/>
      <c r="CV251"/>
      <c r="CW251"/>
      <c r="CX251"/>
      <c r="CY251"/>
    </row>
    <row r="252" spans="2:103">
      <c r="B252" s="1"/>
      <c r="C252" s="1"/>
      <c r="D252" s="1"/>
      <c r="E252" s="63"/>
      <c r="F252" s="63"/>
      <c r="G252" s="63" t="s">
        <v>197</v>
      </c>
      <c r="H252" s="63"/>
      <c r="I252" s="63"/>
      <c r="J252" s="64"/>
      <c r="K252" s="65">
        <v>196992.64000000001</v>
      </c>
      <c r="L252" s="66"/>
      <c r="M252" s="65">
        <v>0</v>
      </c>
      <c r="N252" s="67"/>
      <c r="O252" s="75">
        <v>0</v>
      </c>
      <c r="P252" s="65"/>
      <c r="Q252" s="110">
        <v>30592.93</v>
      </c>
      <c r="R252" s="68"/>
      <c r="S252" s="65">
        <v>18952.689999999999</v>
      </c>
      <c r="T252" s="70">
        <v>275000</v>
      </c>
      <c r="U252" s="70">
        <v>400000</v>
      </c>
      <c r="V252" s="52"/>
      <c r="W252" s="52"/>
      <c r="X252" s="53"/>
      <c r="Y252" s="13"/>
      <c r="CV252"/>
      <c r="CW252"/>
      <c r="CX252"/>
      <c r="CY252"/>
    </row>
    <row r="253" spans="2:103">
      <c r="B253" s="1"/>
      <c r="C253" s="1"/>
      <c r="D253" s="1"/>
      <c r="E253" s="63"/>
      <c r="F253" s="63"/>
      <c r="G253" s="63" t="s">
        <v>198</v>
      </c>
      <c r="H253" s="63"/>
      <c r="I253" s="63"/>
      <c r="J253" s="64"/>
      <c r="K253" s="65">
        <v>2396.7399999999998</v>
      </c>
      <c r="L253" s="66"/>
      <c r="M253" s="65">
        <v>625.21</v>
      </c>
      <c r="N253" s="67"/>
      <c r="O253" s="70">
        <v>3761.77</v>
      </c>
      <c r="P253" s="65"/>
      <c r="Q253" s="110">
        <v>1305.08</v>
      </c>
      <c r="R253" s="68"/>
      <c r="S253" s="65">
        <v>390.81</v>
      </c>
      <c r="T253" s="70">
        <v>9000</v>
      </c>
      <c r="U253" s="70">
        <v>4500</v>
      </c>
      <c r="V253" s="52"/>
      <c r="W253" s="52"/>
      <c r="X253" s="53"/>
      <c r="Y253" s="13"/>
      <c r="CV253"/>
      <c r="CW253"/>
      <c r="CX253"/>
      <c r="CY253"/>
    </row>
    <row r="254" spans="2:103">
      <c r="B254" s="1"/>
      <c r="C254" s="1"/>
      <c r="D254" s="1"/>
      <c r="E254" s="63"/>
      <c r="F254" s="63"/>
      <c r="G254" s="63" t="s">
        <v>199</v>
      </c>
      <c r="H254" s="63"/>
      <c r="I254" s="63"/>
      <c r="J254" s="64"/>
      <c r="K254" s="65">
        <v>48046.8</v>
      </c>
      <c r="L254" s="66"/>
      <c r="M254" s="65">
        <v>27.65</v>
      </c>
      <c r="N254" s="67"/>
      <c r="O254" s="65"/>
      <c r="P254" s="65"/>
      <c r="Q254" s="110">
        <v>0</v>
      </c>
      <c r="R254" s="68"/>
      <c r="S254" s="65">
        <v>0</v>
      </c>
      <c r="T254" s="65">
        <v>0</v>
      </c>
      <c r="U254" s="65">
        <v>0</v>
      </c>
      <c r="V254" s="52"/>
      <c r="W254" s="52"/>
      <c r="X254" s="53"/>
      <c r="Y254" s="13"/>
      <c r="CV254"/>
      <c r="CW254"/>
      <c r="CX254"/>
      <c r="CY254"/>
    </row>
    <row r="255" spans="2:103">
      <c r="B255" s="1"/>
      <c r="C255" s="1"/>
      <c r="D255" s="1"/>
      <c r="E255" s="63"/>
      <c r="F255" s="63"/>
      <c r="G255" s="63" t="s">
        <v>200</v>
      </c>
      <c r="H255" s="63"/>
      <c r="I255" s="63"/>
      <c r="J255" s="64"/>
      <c r="K255" s="65">
        <v>8401.74</v>
      </c>
      <c r="L255" s="66"/>
      <c r="M255" s="65">
        <v>630.1</v>
      </c>
      <c r="N255" s="67"/>
      <c r="O255" s="75">
        <v>734.72</v>
      </c>
      <c r="P255" s="65"/>
      <c r="Q255" s="110">
        <v>0</v>
      </c>
      <c r="R255" s="68"/>
      <c r="S255" s="65">
        <v>0</v>
      </c>
      <c r="T255" s="65">
        <v>0</v>
      </c>
      <c r="U255" s="65">
        <v>0</v>
      </c>
      <c r="V255" s="52"/>
      <c r="W255" s="52"/>
      <c r="X255" s="53"/>
      <c r="Y255" s="13"/>
      <c r="CV255"/>
      <c r="CW255"/>
      <c r="CX255"/>
      <c r="CY255"/>
    </row>
    <row r="256" spans="2:103">
      <c r="B256" s="1"/>
      <c r="C256" s="1"/>
      <c r="D256" s="1"/>
      <c r="E256" s="63"/>
      <c r="F256" s="63" t="s">
        <v>201</v>
      </c>
      <c r="G256" s="63"/>
      <c r="H256" s="63"/>
      <c r="I256" s="63"/>
      <c r="J256" s="64"/>
      <c r="K256" s="65">
        <f>ROUND(SUM(K246:K255),5)</f>
        <v>293771.38</v>
      </c>
      <c r="L256" s="66"/>
      <c r="M256" s="65">
        <f>ROUND(SUM(M246:M255),5)</f>
        <v>3112354.91</v>
      </c>
      <c r="N256" s="67"/>
      <c r="O256" s="65">
        <f>ROUND(SUM(O246:O255),5)</f>
        <v>2731432.55</v>
      </c>
      <c r="P256" s="65"/>
      <c r="Q256" s="65">
        <f>ROUND(SUM(Q246:Q255),5)</f>
        <v>63153.84</v>
      </c>
      <c r="R256" s="68"/>
      <c r="S256" s="65">
        <f>ROUND(SUM(S246:S255),5)</f>
        <v>32316.42</v>
      </c>
      <c r="T256" s="65">
        <f>ROUND(SUM(T246:T255),5)</f>
        <v>310000</v>
      </c>
      <c r="U256" s="65">
        <f>ROUND(SUM(U246:U255),5)</f>
        <v>425500</v>
      </c>
      <c r="V256" s="52"/>
      <c r="W256" s="52"/>
      <c r="X256" s="53"/>
      <c r="Y256" s="13"/>
      <c r="CV256"/>
      <c r="CW256"/>
      <c r="CX256"/>
      <c r="CY256"/>
    </row>
    <row r="257" spans="1:103">
      <c r="B257" s="1"/>
      <c r="C257" s="1"/>
      <c r="D257" s="1"/>
      <c r="E257" s="63"/>
      <c r="F257" s="63" t="s">
        <v>202</v>
      </c>
      <c r="G257" s="63"/>
      <c r="H257" s="63"/>
      <c r="I257" s="63"/>
      <c r="J257" s="64"/>
      <c r="K257" s="65">
        <v>21348.66</v>
      </c>
      <c r="L257" s="66"/>
      <c r="M257" s="65">
        <v>20814.509999999998</v>
      </c>
      <c r="N257" s="67"/>
      <c r="O257" s="65">
        <v>22228.2</v>
      </c>
      <c r="P257" s="65"/>
      <c r="Q257" s="110">
        <v>17712.89</v>
      </c>
      <c r="R257" s="68"/>
      <c r="S257" s="65">
        <v>12766.78</v>
      </c>
      <c r="T257" s="65">
        <v>20000</v>
      </c>
      <c r="U257" s="65">
        <v>20000</v>
      </c>
      <c r="V257" s="52"/>
      <c r="W257" s="52"/>
      <c r="X257" s="53"/>
      <c r="Y257" s="13"/>
      <c r="CV257"/>
      <c r="CW257"/>
      <c r="CX257"/>
      <c r="CY257"/>
    </row>
    <row r="258" spans="1:103" ht="15.75" thickBot="1">
      <c r="B258" s="1"/>
      <c r="C258" s="1"/>
      <c r="D258" s="1"/>
      <c r="E258" s="63"/>
      <c r="F258" s="63" t="s">
        <v>203</v>
      </c>
      <c r="G258" s="63"/>
      <c r="H258" s="63"/>
      <c r="I258" s="63"/>
      <c r="J258" s="64"/>
      <c r="K258" s="65">
        <v>16506.22</v>
      </c>
      <c r="L258" s="66"/>
      <c r="M258" s="65">
        <v>21485.37</v>
      </c>
      <c r="N258" s="67"/>
      <c r="O258" s="65">
        <v>22051.34</v>
      </c>
      <c r="P258" s="65"/>
      <c r="Q258" s="110">
        <v>19538.55</v>
      </c>
      <c r="R258" s="68"/>
      <c r="S258" s="65">
        <v>11027.91</v>
      </c>
      <c r="T258" s="87">
        <v>20000</v>
      </c>
      <c r="U258" s="87">
        <v>18000</v>
      </c>
      <c r="V258" s="54"/>
      <c r="W258" s="54"/>
      <c r="X258" s="55"/>
      <c r="Y258" s="13"/>
      <c r="CV258"/>
      <c r="CW258"/>
      <c r="CX258"/>
      <c r="CY258"/>
    </row>
    <row r="259" spans="1:103">
      <c r="B259" s="1"/>
      <c r="C259" s="1"/>
      <c r="D259" s="1"/>
      <c r="E259" s="63"/>
      <c r="F259" s="63" t="s">
        <v>204</v>
      </c>
      <c r="G259" s="63"/>
      <c r="H259" s="63"/>
      <c r="I259" s="63" t="s">
        <v>358</v>
      </c>
      <c r="J259" s="64"/>
      <c r="K259" s="65">
        <v>79754.5</v>
      </c>
      <c r="L259" s="66"/>
      <c r="M259" s="65">
        <v>3394.53</v>
      </c>
      <c r="N259" s="67"/>
      <c r="O259" s="75">
        <v>178894.79</v>
      </c>
      <c r="P259" s="65"/>
      <c r="Q259" s="110">
        <v>0</v>
      </c>
      <c r="R259" s="68"/>
      <c r="S259" s="65">
        <v>0</v>
      </c>
      <c r="T259" s="70">
        <v>0</v>
      </c>
      <c r="U259" s="70">
        <v>0</v>
      </c>
      <c r="V259" s="25"/>
      <c r="W259" s="25"/>
      <c r="X259" s="25"/>
      <c r="Y259" s="13"/>
      <c r="CV259"/>
      <c r="CW259"/>
      <c r="CX259"/>
      <c r="CY259"/>
    </row>
    <row r="260" spans="1:103">
      <c r="B260" s="1"/>
      <c r="C260" s="1"/>
      <c r="D260" s="1"/>
      <c r="E260" s="63"/>
      <c r="F260" s="63" t="s">
        <v>372</v>
      </c>
      <c r="G260" s="63"/>
      <c r="H260" s="63"/>
      <c r="I260" s="63"/>
      <c r="J260" s="64"/>
      <c r="K260" s="65">
        <v>14231.97</v>
      </c>
      <c r="L260" s="66"/>
      <c r="M260" s="65">
        <v>7712.91</v>
      </c>
      <c r="N260" s="67"/>
      <c r="O260" s="70">
        <v>14118.04</v>
      </c>
      <c r="P260" s="65"/>
      <c r="Q260" s="110">
        <v>13825.03</v>
      </c>
      <c r="R260" s="68"/>
      <c r="S260" s="65">
        <v>20008.09</v>
      </c>
      <c r="T260" s="70">
        <v>15000</v>
      </c>
      <c r="U260" s="70">
        <v>15000</v>
      </c>
      <c r="V260" s="25"/>
      <c r="W260" s="25"/>
      <c r="X260" s="25"/>
      <c r="Y260" s="13"/>
      <c r="CV260"/>
      <c r="CW260"/>
      <c r="CX260"/>
      <c r="CY260"/>
    </row>
    <row r="261" spans="1:103">
      <c r="B261" s="1"/>
      <c r="C261" s="1"/>
      <c r="D261" s="1"/>
      <c r="E261" s="63"/>
      <c r="F261" s="63" t="s">
        <v>205</v>
      </c>
      <c r="G261" s="63"/>
      <c r="H261" s="63"/>
      <c r="I261" s="63"/>
      <c r="J261" s="64"/>
      <c r="K261" s="65">
        <v>1849.09</v>
      </c>
      <c r="L261" s="66"/>
      <c r="M261" s="65">
        <v>624.02</v>
      </c>
      <c r="N261" s="67"/>
      <c r="O261" s="65">
        <v>1655.69</v>
      </c>
      <c r="P261" s="65"/>
      <c r="Q261" s="110">
        <v>0</v>
      </c>
      <c r="R261" s="68"/>
      <c r="S261" s="65">
        <v>0</v>
      </c>
      <c r="T261" s="65">
        <v>0</v>
      </c>
      <c r="U261" s="65">
        <v>0</v>
      </c>
      <c r="V261" s="25"/>
      <c r="W261" s="25"/>
      <c r="X261" s="25"/>
      <c r="Y261" s="13"/>
      <c r="CV261"/>
      <c r="CW261"/>
      <c r="CX261"/>
      <c r="CY261"/>
    </row>
    <row r="262" spans="1:103">
      <c r="B262" s="1"/>
      <c r="C262" s="1"/>
      <c r="D262" s="1"/>
      <c r="E262" s="63"/>
      <c r="F262" s="63" t="s">
        <v>318</v>
      </c>
      <c r="G262" s="63"/>
      <c r="H262" s="63"/>
      <c r="I262" s="63" t="s">
        <v>359</v>
      </c>
      <c r="J262" s="64"/>
      <c r="K262" s="65">
        <v>209</v>
      </c>
      <c r="L262" s="66"/>
      <c r="M262" s="65">
        <v>31193.52</v>
      </c>
      <c r="N262" s="67"/>
      <c r="O262" s="65">
        <v>81733</v>
      </c>
      <c r="P262" s="65"/>
      <c r="Q262" s="110">
        <v>31716.85</v>
      </c>
      <c r="R262" s="68"/>
      <c r="S262" s="65">
        <v>231750</v>
      </c>
      <c r="T262" s="75">
        <v>133856</v>
      </c>
      <c r="U262" s="75">
        <v>49368</v>
      </c>
      <c r="V262" s="25"/>
      <c r="W262" s="25"/>
      <c r="X262" s="25"/>
      <c r="Y262" s="13"/>
      <c r="CV262"/>
      <c r="CW262"/>
      <c r="CX262"/>
      <c r="CY262"/>
    </row>
    <row r="263" spans="1:103">
      <c r="B263" s="1"/>
      <c r="C263" s="1"/>
      <c r="D263" s="1"/>
      <c r="E263" s="63"/>
      <c r="F263" s="63" t="s">
        <v>319</v>
      </c>
      <c r="G263" s="63"/>
      <c r="H263" s="63"/>
      <c r="I263" s="63" t="s">
        <v>360</v>
      </c>
      <c r="J263" s="64"/>
      <c r="K263" s="65">
        <v>15.71</v>
      </c>
      <c r="L263" s="66"/>
      <c r="M263" s="65">
        <v>0</v>
      </c>
      <c r="N263" s="67"/>
      <c r="O263" s="65">
        <v>0</v>
      </c>
      <c r="P263" s="65"/>
      <c r="Q263" s="110">
        <v>0</v>
      </c>
      <c r="R263" s="68"/>
      <c r="S263" s="65">
        <v>0</v>
      </c>
      <c r="T263" s="65">
        <v>0</v>
      </c>
      <c r="U263" s="65">
        <v>0</v>
      </c>
      <c r="V263" s="25"/>
      <c r="W263" s="25"/>
      <c r="X263" s="25"/>
      <c r="Y263" s="13"/>
      <c r="CV263"/>
      <c r="CW263"/>
      <c r="CX263"/>
      <c r="CY263"/>
    </row>
    <row r="264" spans="1:103">
      <c r="B264" s="1"/>
      <c r="C264" s="1"/>
      <c r="D264" s="1"/>
      <c r="E264" s="63"/>
      <c r="F264" s="63" t="s">
        <v>320</v>
      </c>
      <c r="G264" s="63"/>
      <c r="H264" s="63"/>
      <c r="I264" s="63"/>
      <c r="J264" s="64"/>
      <c r="K264" s="65">
        <v>0</v>
      </c>
      <c r="L264" s="66"/>
      <c r="M264" s="65">
        <v>0</v>
      </c>
      <c r="N264" s="67"/>
      <c r="O264" s="65">
        <f>L264+M264</f>
        <v>0</v>
      </c>
      <c r="P264" s="65"/>
      <c r="Q264" s="65">
        <v>0</v>
      </c>
      <c r="R264" s="68"/>
      <c r="S264" s="65">
        <v>0</v>
      </c>
      <c r="T264" s="65">
        <v>0</v>
      </c>
      <c r="U264" s="65">
        <v>0</v>
      </c>
      <c r="V264" s="25"/>
      <c r="W264" s="25"/>
      <c r="X264" s="25"/>
      <c r="Y264" s="13"/>
      <c r="CV264"/>
      <c r="CW264"/>
      <c r="CX264"/>
      <c r="CY264"/>
    </row>
    <row r="265" spans="1:103">
      <c r="B265" s="1"/>
      <c r="C265" s="1"/>
      <c r="D265" s="1"/>
      <c r="E265" s="63"/>
      <c r="F265" s="63" t="s">
        <v>206</v>
      </c>
      <c r="G265" s="63"/>
      <c r="H265" s="63"/>
      <c r="I265" s="63"/>
      <c r="J265" s="64"/>
      <c r="K265" s="65">
        <v>363.07</v>
      </c>
      <c r="L265" s="66"/>
      <c r="M265" s="65">
        <v>795.72</v>
      </c>
      <c r="N265" s="67"/>
      <c r="O265" s="70">
        <v>659.4</v>
      </c>
      <c r="P265" s="65"/>
      <c r="Q265" s="110">
        <v>350.33</v>
      </c>
      <c r="R265" s="68"/>
      <c r="S265" s="65">
        <v>470.5</v>
      </c>
      <c r="T265" s="70">
        <v>500</v>
      </c>
      <c r="U265" s="70">
        <v>500</v>
      </c>
      <c r="V265" s="25"/>
      <c r="W265" s="25"/>
      <c r="X265" s="25"/>
      <c r="Y265" s="13"/>
      <c r="CV265"/>
      <c r="CW265"/>
      <c r="CX265"/>
      <c r="CY265"/>
    </row>
    <row r="266" spans="1:103">
      <c r="B266" s="1"/>
      <c r="C266" s="1"/>
      <c r="D266" s="1"/>
      <c r="E266" s="63"/>
      <c r="F266" s="63" t="s">
        <v>207</v>
      </c>
      <c r="G266" s="63"/>
      <c r="H266" s="63"/>
      <c r="I266" s="63"/>
      <c r="J266" s="64"/>
      <c r="K266" s="65">
        <v>14021.36</v>
      </c>
      <c r="L266" s="66"/>
      <c r="M266" s="65">
        <v>7397.37</v>
      </c>
      <c r="N266" s="67"/>
      <c r="O266" s="65">
        <v>7572.4</v>
      </c>
      <c r="P266" s="65"/>
      <c r="Q266" s="110">
        <v>7640.6</v>
      </c>
      <c r="R266" s="68"/>
      <c r="S266" s="65">
        <v>5786.62</v>
      </c>
      <c r="T266" s="65">
        <v>7000</v>
      </c>
      <c r="U266" s="65">
        <v>7500</v>
      </c>
      <c r="V266" s="25"/>
      <c r="W266" s="25"/>
      <c r="X266" s="25"/>
      <c r="Y266" s="13"/>
      <c r="CV266"/>
      <c r="CW266"/>
      <c r="CX266"/>
      <c r="CY266"/>
    </row>
    <row r="267" spans="1:103" s="10" customFormat="1">
      <c r="A267" s="44"/>
      <c r="B267" s="9"/>
      <c r="C267" s="60"/>
      <c r="D267" s="60"/>
      <c r="E267" s="77" t="s">
        <v>208</v>
      </c>
      <c r="F267" s="77"/>
      <c r="G267" s="77"/>
      <c r="H267" s="77"/>
      <c r="I267" s="77"/>
      <c r="J267" s="78"/>
      <c r="K267" s="79">
        <f>ROUND(SUM(K236:K245)+SUM(K256:K266),5)</f>
        <v>622499.99</v>
      </c>
      <c r="L267" s="80"/>
      <c r="M267" s="79">
        <f>ROUND(SUM(M236:M245)+SUM(M256:M266),5)</f>
        <v>3360368.89</v>
      </c>
      <c r="N267" s="81"/>
      <c r="O267" s="79">
        <f>ROUND(SUM(O236:O245)+SUM(O256:O266),5)</f>
        <v>3229796.83</v>
      </c>
      <c r="P267" s="79"/>
      <c r="Q267" s="79">
        <f>ROUND(SUM(Q236:Q245)+SUM(Q256:Q266),5)</f>
        <v>315400.09999999998</v>
      </c>
      <c r="R267" s="79"/>
      <c r="S267" s="79">
        <f>ROUND(SUM(S236:S245)+SUM(S256:S266),5)</f>
        <v>429635.19</v>
      </c>
      <c r="T267" s="79">
        <f>ROUND(SUM(T236:T245)+SUM(T256:T266),5)</f>
        <v>682685</v>
      </c>
      <c r="U267" s="79">
        <f>ROUND(SUM(U236:U245)+SUM(U256:U266),5)</f>
        <v>703073</v>
      </c>
      <c r="V267" s="25"/>
      <c r="W267" s="25"/>
      <c r="X267" s="25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</row>
    <row r="268" spans="1:103" s="10" customFormat="1">
      <c r="A268" s="44"/>
      <c r="B268" s="60"/>
      <c r="C268" s="60"/>
      <c r="D268" s="60"/>
      <c r="E268" s="77" t="s">
        <v>209</v>
      </c>
      <c r="F268" s="77"/>
      <c r="G268" s="77"/>
      <c r="H268" s="77"/>
      <c r="I268" s="77"/>
      <c r="J268" s="78"/>
      <c r="K268" s="79">
        <v>0</v>
      </c>
      <c r="L268" s="80"/>
      <c r="M268" s="79">
        <v>0</v>
      </c>
      <c r="N268" s="81"/>
      <c r="O268" s="79">
        <f>L268+M268</f>
        <v>0</v>
      </c>
      <c r="P268" s="79"/>
      <c r="Q268" s="93">
        <v>0</v>
      </c>
      <c r="R268" s="79"/>
      <c r="S268" s="79"/>
      <c r="T268" s="93">
        <v>0</v>
      </c>
      <c r="U268" s="93">
        <v>0</v>
      </c>
      <c r="V268" s="25"/>
      <c r="W268" s="25"/>
      <c r="X268" s="25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</row>
    <row r="269" spans="1:103">
      <c r="B269" s="1"/>
      <c r="C269" s="1"/>
      <c r="D269" s="1"/>
      <c r="E269" s="63" t="s">
        <v>210</v>
      </c>
      <c r="F269" s="63"/>
      <c r="G269" s="63"/>
      <c r="H269" s="63"/>
      <c r="I269" s="63"/>
      <c r="J269" s="64"/>
      <c r="K269" s="65"/>
      <c r="L269" s="66"/>
      <c r="M269" s="65"/>
      <c r="N269" s="67"/>
      <c r="O269" s="65"/>
      <c r="P269" s="65"/>
      <c r="Q269" s="65"/>
      <c r="R269" s="68"/>
      <c r="S269" s="65"/>
      <c r="T269" s="65"/>
      <c r="U269" s="65"/>
      <c r="V269" s="25"/>
      <c r="W269" s="25"/>
      <c r="X269" s="25"/>
      <c r="Y269" s="13"/>
      <c r="CV269"/>
      <c r="CW269"/>
      <c r="CX269"/>
      <c r="CY269"/>
    </row>
    <row r="270" spans="1:103">
      <c r="B270" s="1"/>
      <c r="C270" s="1"/>
      <c r="D270" s="1"/>
      <c r="E270" s="63"/>
      <c r="F270" s="63" t="s">
        <v>211</v>
      </c>
      <c r="G270" s="63"/>
      <c r="H270" s="63"/>
      <c r="I270" s="63"/>
      <c r="J270" s="64"/>
      <c r="K270" s="65">
        <v>0</v>
      </c>
      <c r="L270" s="66"/>
      <c r="M270" s="66"/>
      <c r="N270" s="91"/>
      <c r="O270" s="65">
        <f>L270+M270</f>
        <v>0</v>
      </c>
      <c r="P270" s="66"/>
      <c r="Q270" s="65"/>
      <c r="R270" s="68"/>
      <c r="S270" s="65"/>
      <c r="T270" s="65">
        <v>0</v>
      </c>
      <c r="U270" s="65">
        <v>0</v>
      </c>
      <c r="V270" s="25"/>
      <c r="W270" s="25"/>
      <c r="X270" s="25"/>
      <c r="Y270" s="13"/>
      <c r="CV270"/>
      <c r="CW270"/>
      <c r="CX270"/>
      <c r="CY270"/>
    </row>
    <row r="271" spans="1:103">
      <c r="B271" s="1"/>
      <c r="C271" s="1"/>
      <c r="D271" s="1"/>
      <c r="E271" s="63"/>
      <c r="F271" s="63" t="s">
        <v>212</v>
      </c>
      <c r="G271" s="63"/>
      <c r="H271" s="63"/>
      <c r="I271" s="63"/>
      <c r="J271" s="64"/>
      <c r="K271" s="65">
        <v>23866.28</v>
      </c>
      <c r="L271" s="66"/>
      <c r="M271" s="65">
        <v>24851.66</v>
      </c>
      <c r="N271" s="67"/>
      <c r="O271" s="65">
        <v>24692.16</v>
      </c>
      <c r="P271" s="65"/>
      <c r="Q271" s="110">
        <v>29244.799999999999</v>
      </c>
      <c r="R271" s="68"/>
      <c r="S271" s="65">
        <v>20373.599999999999</v>
      </c>
      <c r="T271" s="65">
        <v>24810</v>
      </c>
      <c r="U271" s="65">
        <v>25810</v>
      </c>
      <c r="V271" s="25"/>
      <c r="W271" s="25"/>
      <c r="X271" s="25"/>
      <c r="Y271" s="13"/>
      <c r="CV271"/>
      <c r="CW271"/>
      <c r="CX271"/>
      <c r="CY271"/>
    </row>
    <row r="272" spans="1:103">
      <c r="B272" s="1"/>
      <c r="C272" s="1"/>
      <c r="D272" s="1"/>
      <c r="E272" s="63"/>
      <c r="F272" s="63" t="s">
        <v>213</v>
      </c>
      <c r="G272" s="63"/>
      <c r="H272" s="63"/>
      <c r="I272" s="63"/>
      <c r="J272" s="64"/>
      <c r="K272" s="65">
        <v>12395.55</v>
      </c>
      <c r="L272" s="66"/>
      <c r="M272" s="65">
        <v>10722.5</v>
      </c>
      <c r="N272" s="67"/>
      <c r="O272" s="65">
        <v>10386.17</v>
      </c>
      <c r="P272" s="65"/>
      <c r="Q272" s="110">
        <v>11682.94</v>
      </c>
      <c r="R272" s="68"/>
      <c r="S272" s="65">
        <v>7025.9</v>
      </c>
      <c r="T272" s="65">
        <v>11000</v>
      </c>
      <c r="U272" s="65">
        <v>11000</v>
      </c>
      <c r="V272" s="25"/>
      <c r="W272" s="25"/>
      <c r="X272" s="25"/>
      <c r="Y272" s="13"/>
      <c r="CV272"/>
      <c r="CW272"/>
      <c r="CX272"/>
      <c r="CY272"/>
    </row>
    <row r="273" spans="1:103">
      <c r="B273" s="1"/>
      <c r="C273" s="1"/>
      <c r="D273" s="1"/>
      <c r="E273" s="63"/>
      <c r="F273" s="63" t="s">
        <v>321</v>
      </c>
      <c r="G273" s="63"/>
      <c r="H273" s="63"/>
      <c r="I273" s="63"/>
      <c r="J273" s="64"/>
      <c r="K273" s="65">
        <v>80.11</v>
      </c>
      <c r="L273" s="66"/>
      <c r="M273" s="65">
        <v>196.11</v>
      </c>
      <c r="N273" s="67"/>
      <c r="O273" s="65">
        <v>520.48</v>
      </c>
      <c r="P273" s="65"/>
      <c r="Q273" s="110">
        <v>102.92</v>
      </c>
      <c r="R273" s="68"/>
      <c r="S273" s="65">
        <v>0</v>
      </c>
      <c r="T273" s="65">
        <v>150</v>
      </c>
      <c r="U273" s="65">
        <v>0</v>
      </c>
      <c r="V273" s="25"/>
      <c r="W273" s="25"/>
      <c r="X273" s="25"/>
      <c r="Y273" s="13"/>
      <c r="CV273"/>
      <c r="CW273"/>
      <c r="CX273"/>
      <c r="CY273"/>
    </row>
    <row r="274" spans="1:103">
      <c r="B274" s="1"/>
      <c r="C274" s="1"/>
      <c r="D274" s="1"/>
      <c r="E274" s="63"/>
      <c r="F274" s="63" t="s">
        <v>214</v>
      </c>
      <c r="G274" s="63"/>
      <c r="H274" s="63"/>
      <c r="I274" s="63"/>
      <c r="J274" s="64"/>
      <c r="K274" s="65">
        <v>1279.49</v>
      </c>
      <c r="L274" s="66"/>
      <c r="M274" s="65">
        <v>835.29</v>
      </c>
      <c r="N274" s="67"/>
      <c r="O274" s="65">
        <v>834.37</v>
      </c>
      <c r="P274" s="65"/>
      <c r="Q274" s="110">
        <v>901.62</v>
      </c>
      <c r="R274" s="68"/>
      <c r="S274" s="65">
        <v>406.37</v>
      </c>
      <c r="T274" s="65">
        <v>850</v>
      </c>
      <c r="U274" s="65">
        <v>850</v>
      </c>
      <c r="V274" s="25"/>
      <c r="W274" s="25"/>
      <c r="X274" s="25"/>
      <c r="Y274" s="13"/>
      <c r="CV274"/>
      <c r="CW274"/>
      <c r="CX274"/>
      <c r="CY274"/>
    </row>
    <row r="275" spans="1:103">
      <c r="B275" s="1"/>
      <c r="C275" s="1"/>
      <c r="D275" s="1"/>
      <c r="E275" s="63"/>
      <c r="F275" s="63" t="s">
        <v>215</v>
      </c>
      <c r="G275" s="63"/>
      <c r="H275" s="63"/>
      <c r="I275" s="63"/>
      <c r="J275" s="64"/>
      <c r="K275" s="65">
        <v>876.2</v>
      </c>
      <c r="L275" s="66"/>
      <c r="M275" s="65">
        <v>590.58000000000004</v>
      </c>
      <c r="N275" s="67"/>
      <c r="O275" s="65">
        <v>575.04</v>
      </c>
      <c r="P275" s="65"/>
      <c r="Q275" s="110">
        <v>643.48</v>
      </c>
      <c r="R275" s="68"/>
      <c r="S275" s="65">
        <v>305.08</v>
      </c>
      <c r="T275" s="65">
        <v>675</v>
      </c>
      <c r="U275" s="65">
        <v>715</v>
      </c>
      <c r="V275" s="25"/>
      <c r="W275" s="25"/>
      <c r="X275" s="25"/>
      <c r="Y275" s="13"/>
      <c r="CV275"/>
      <c r="CW275"/>
      <c r="CX275"/>
      <c r="CY275"/>
    </row>
    <row r="276" spans="1:103">
      <c r="B276" s="1"/>
      <c r="C276" s="1"/>
      <c r="D276" s="1"/>
      <c r="E276" s="63"/>
      <c r="F276" s="63" t="s">
        <v>216</v>
      </c>
      <c r="G276" s="63"/>
      <c r="H276" s="63"/>
      <c r="I276" s="63"/>
      <c r="J276" s="64"/>
      <c r="K276" s="65">
        <v>42.73</v>
      </c>
      <c r="L276" s="66"/>
      <c r="M276" s="65">
        <v>7.98</v>
      </c>
      <c r="N276" s="67"/>
      <c r="O276" s="65">
        <v>7.16</v>
      </c>
      <c r="P276" s="65"/>
      <c r="Q276" s="110">
        <v>7.86</v>
      </c>
      <c r="R276" s="68"/>
      <c r="S276" s="65">
        <v>5.71</v>
      </c>
      <c r="T276" s="65">
        <v>45</v>
      </c>
      <c r="U276" s="65">
        <v>10</v>
      </c>
      <c r="V276" s="25"/>
      <c r="W276" s="25"/>
      <c r="X276" s="25"/>
      <c r="Y276" s="13"/>
      <c r="CV276"/>
      <c r="CW276"/>
      <c r="CX276"/>
      <c r="CY276"/>
    </row>
    <row r="277" spans="1:103">
      <c r="B277" s="1"/>
      <c r="C277" s="1"/>
      <c r="D277" s="1"/>
      <c r="E277" s="63"/>
      <c r="F277" s="63" t="s">
        <v>217</v>
      </c>
      <c r="G277" s="63"/>
      <c r="H277" s="63"/>
      <c r="I277" s="63"/>
      <c r="J277" s="64"/>
      <c r="K277" s="65">
        <v>28444.55</v>
      </c>
      <c r="L277" s="66"/>
      <c r="M277" s="65">
        <v>33169.07</v>
      </c>
      <c r="N277" s="67"/>
      <c r="O277" s="65">
        <v>19063.86</v>
      </c>
      <c r="P277" s="65"/>
      <c r="Q277" s="110">
        <v>24938.3</v>
      </c>
      <c r="R277" s="68"/>
      <c r="S277" s="65">
        <v>29101.63</v>
      </c>
      <c r="T277" s="65">
        <v>23000</v>
      </c>
      <c r="U277" s="65">
        <v>25500</v>
      </c>
      <c r="V277" s="25"/>
      <c r="W277" s="25"/>
      <c r="X277" s="25"/>
      <c r="Y277" s="13"/>
      <c r="CV277"/>
      <c r="CW277"/>
      <c r="CX277"/>
      <c r="CY277"/>
    </row>
    <row r="278" spans="1:103">
      <c r="B278" s="1"/>
      <c r="C278" s="1"/>
      <c r="D278" s="1"/>
      <c r="E278" s="63"/>
      <c r="F278" s="63" t="s">
        <v>218</v>
      </c>
      <c r="G278" s="63"/>
      <c r="H278" s="63"/>
      <c r="I278" s="63"/>
      <c r="J278" s="64"/>
      <c r="K278" s="65">
        <v>22010.2</v>
      </c>
      <c r="L278" s="66"/>
      <c r="M278" s="65">
        <v>23291.65</v>
      </c>
      <c r="N278" s="67"/>
      <c r="O278" s="65">
        <v>22526.51</v>
      </c>
      <c r="P278" s="65"/>
      <c r="Q278" s="110">
        <v>24888.720000000001</v>
      </c>
      <c r="R278" s="68"/>
      <c r="S278" s="65">
        <v>18174.13</v>
      </c>
      <c r="T278" s="65">
        <v>23000</v>
      </c>
      <c r="U278" s="65">
        <v>23000</v>
      </c>
      <c r="V278" s="25"/>
      <c r="W278" s="25"/>
      <c r="X278" s="25"/>
      <c r="Y278" s="13"/>
      <c r="CV278"/>
      <c r="CW278"/>
      <c r="CX278"/>
      <c r="CY278"/>
    </row>
    <row r="279" spans="1:103">
      <c r="B279" s="1"/>
      <c r="C279" s="1"/>
      <c r="D279" s="1"/>
      <c r="E279" s="63"/>
      <c r="F279" s="63" t="s">
        <v>322</v>
      </c>
      <c r="G279" s="63"/>
      <c r="H279" s="63"/>
      <c r="I279" s="63"/>
      <c r="J279" s="64"/>
      <c r="K279" s="65">
        <v>920.08</v>
      </c>
      <c r="L279" s="66"/>
      <c r="M279" s="65">
        <v>119.37</v>
      </c>
      <c r="N279" s="67"/>
      <c r="O279" s="65">
        <v>149.72</v>
      </c>
      <c r="P279" s="65"/>
      <c r="Q279" s="110">
        <v>0</v>
      </c>
      <c r="R279" s="68"/>
      <c r="S279" s="65">
        <v>0</v>
      </c>
      <c r="T279" s="65">
        <v>150</v>
      </c>
      <c r="U279" s="65">
        <v>0</v>
      </c>
      <c r="V279" s="25"/>
      <c r="W279" s="25"/>
      <c r="X279" s="25"/>
      <c r="Y279" s="13"/>
      <c r="CV279"/>
      <c r="CW279"/>
      <c r="CX279"/>
      <c r="CY279"/>
    </row>
    <row r="280" spans="1:103">
      <c r="B280" s="1"/>
      <c r="C280" s="1"/>
      <c r="D280" s="1"/>
      <c r="E280" s="63"/>
      <c r="F280" s="63" t="s">
        <v>219</v>
      </c>
      <c r="G280" s="63"/>
      <c r="H280" s="63"/>
      <c r="I280" s="63"/>
      <c r="J280" s="64"/>
      <c r="K280" s="65">
        <v>2275.8200000000002</v>
      </c>
      <c r="L280" s="66"/>
      <c r="M280" s="65">
        <v>1741.46</v>
      </c>
      <c r="N280" s="67"/>
      <c r="O280" s="65">
        <v>1675.9</v>
      </c>
      <c r="P280" s="65"/>
      <c r="Q280" s="110">
        <v>1791.06</v>
      </c>
      <c r="R280" s="68"/>
      <c r="S280" s="65">
        <v>877.54</v>
      </c>
      <c r="T280" s="65">
        <v>1700</v>
      </c>
      <c r="U280" s="65">
        <v>1700</v>
      </c>
      <c r="V280" s="25"/>
      <c r="W280" s="25"/>
      <c r="X280" s="25"/>
      <c r="Y280" s="13"/>
      <c r="CV280"/>
      <c r="CW280"/>
      <c r="CX280"/>
      <c r="CY280"/>
    </row>
    <row r="281" spans="1:103">
      <c r="B281" s="1"/>
      <c r="C281" s="1"/>
      <c r="D281" s="1"/>
      <c r="E281" s="63"/>
      <c r="F281" s="63" t="s">
        <v>220</v>
      </c>
      <c r="G281" s="63"/>
      <c r="H281" s="63"/>
      <c r="I281" s="63"/>
      <c r="J281" s="64"/>
      <c r="K281" s="65">
        <v>10558.97</v>
      </c>
      <c r="L281" s="66"/>
      <c r="M281" s="65">
        <v>8081.5</v>
      </c>
      <c r="N281" s="67"/>
      <c r="O281" s="65">
        <v>7014.43</v>
      </c>
      <c r="P281" s="65"/>
      <c r="Q281" s="110">
        <v>13477.56</v>
      </c>
      <c r="R281" s="68"/>
      <c r="S281" s="65">
        <v>16184.76</v>
      </c>
      <c r="T281" s="65">
        <v>22332</v>
      </c>
      <c r="U281" s="65">
        <v>14990</v>
      </c>
      <c r="V281" s="25"/>
      <c r="W281" s="25"/>
      <c r="X281" s="25"/>
      <c r="Y281" s="13"/>
      <c r="CV281"/>
      <c r="CW281"/>
      <c r="CX281"/>
      <c r="CY281"/>
    </row>
    <row r="282" spans="1:103">
      <c r="B282" s="1"/>
      <c r="C282" s="1"/>
      <c r="D282" s="1"/>
      <c r="E282" s="63"/>
      <c r="F282" s="63" t="s">
        <v>221</v>
      </c>
      <c r="G282" s="63"/>
      <c r="H282" s="63"/>
      <c r="I282" s="63"/>
      <c r="J282" s="64"/>
      <c r="K282" s="65">
        <v>1529.39</v>
      </c>
      <c r="L282" s="66"/>
      <c r="M282" s="65">
        <v>1265.69</v>
      </c>
      <c r="N282" s="67"/>
      <c r="O282" s="65">
        <v>1177.1300000000001</v>
      </c>
      <c r="P282" s="65"/>
      <c r="Q282" s="110">
        <v>1360.59</v>
      </c>
      <c r="R282" s="68"/>
      <c r="S282" s="65">
        <v>2608.33</v>
      </c>
      <c r="T282" s="65">
        <v>1700</v>
      </c>
      <c r="U282" s="65">
        <v>1500</v>
      </c>
      <c r="V282" s="25"/>
      <c r="W282" s="25"/>
      <c r="X282" s="25"/>
      <c r="Y282" s="13"/>
      <c r="CV282"/>
      <c r="CW282"/>
      <c r="CX282"/>
      <c r="CY282"/>
    </row>
    <row r="283" spans="1:103">
      <c r="B283" s="1"/>
      <c r="C283" s="1"/>
      <c r="D283" s="1"/>
      <c r="E283" s="63"/>
      <c r="F283" s="63" t="s">
        <v>222</v>
      </c>
      <c r="G283" s="63"/>
      <c r="H283" s="63"/>
      <c r="I283" s="63"/>
      <c r="J283" s="64"/>
      <c r="K283" s="65">
        <v>72.180000000000007</v>
      </c>
      <c r="L283" s="66"/>
      <c r="M283" s="65">
        <v>16.14</v>
      </c>
      <c r="N283" s="67"/>
      <c r="O283" s="65">
        <v>14.74</v>
      </c>
      <c r="P283" s="65"/>
      <c r="Q283" s="110">
        <v>16.010000000000002</v>
      </c>
      <c r="R283" s="68"/>
      <c r="S283" s="65">
        <v>13.41</v>
      </c>
      <c r="T283" s="65">
        <v>100</v>
      </c>
      <c r="U283" s="65">
        <v>20</v>
      </c>
      <c r="V283" s="25"/>
      <c r="W283" s="25"/>
      <c r="X283" s="25"/>
      <c r="Y283" s="13"/>
      <c r="CV283"/>
      <c r="CW283"/>
      <c r="CX283"/>
      <c r="CY283"/>
    </row>
    <row r="284" spans="1:103">
      <c r="B284" s="1"/>
      <c r="C284" s="1"/>
      <c r="D284" s="1"/>
      <c r="E284" s="63"/>
      <c r="F284" s="63" t="s">
        <v>223</v>
      </c>
      <c r="G284" s="63"/>
      <c r="H284" s="63"/>
      <c r="I284" s="63"/>
      <c r="J284" s="64"/>
      <c r="K284" s="65">
        <v>4494.6400000000003</v>
      </c>
      <c r="L284" s="66"/>
      <c r="M284" s="65">
        <v>4893.2299999999996</v>
      </c>
      <c r="N284" s="67"/>
      <c r="O284" s="65">
        <v>4276.43</v>
      </c>
      <c r="P284" s="65"/>
      <c r="Q284" s="110">
        <v>7968.19</v>
      </c>
      <c r="R284" s="68"/>
      <c r="S284" s="65">
        <v>8178.25</v>
      </c>
      <c r="T284" s="65">
        <v>5000</v>
      </c>
      <c r="U284" s="65">
        <v>10000</v>
      </c>
      <c r="V284" s="25"/>
      <c r="W284" s="25"/>
      <c r="X284" s="25"/>
      <c r="Y284" s="13"/>
      <c r="CV284"/>
      <c r="CW284"/>
      <c r="CX284"/>
      <c r="CY284"/>
    </row>
    <row r="285" spans="1:103">
      <c r="B285" s="1"/>
      <c r="C285" s="1"/>
      <c r="D285" s="1"/>
      <c r="E285" s="63"/>
      <c r="F285" s="63" t="s">
        <v>224</v>
      </c>
      <c r="G285" s="63"/>
      <c r="H285" s="63"/>
      <c r="I285" s="63"/>
      <c r="J285" s="64"/>
      <c r="K285" s="65">
        <v>0</v>
      </c>
      <c r="L285" s="66"/>
      <c r="M285" s="65">
        <v>45</v>
      </c>
      <c r="N285" s="67"/>
      <c r="P285" s="65"/>
      <c r="Q285" s="65"/>
      <c r="R285" s="68"/>
      <c r="S285" s="65"/>
      <c r="T285" s="65">
        <v>0</v>
      </c>
      <c r="U285" s="65"/>
      <c r="V285" s="25"/>
      <c r="W285" s="25"/>
      <c r="X285" s="25"/>
      <c r="Y285" s="13"/>
      <c r="CV285"/>
      <c r="CW285"/>
      <c r="CX285"/>
      <c r="CY285"/>
    </row>
    <row r="286" spans="1:103" s="10" customFormat="1">
      <c r="A286" s="44"/>
      <c r="B286" s="60"/>
      <c r="C286" s="60"/>
      <c r="D286" s="60"/>
      <c r="E286" s="77" t="s">
        <v>225</v>
      </c>
      <c r="F286" s="77"/>
      <c r="G286" s="77"/>
      <c r="H286" s="77"/>
      <c r="I286" s="77"/>
      <c r="J286" s="78"/>
      <c r="K286" s="79">
        <f>ROUND(SUM(K269:K285),5)</f>
        <v>108846.19</v>
      </c>
      <c r="L286" s="80"/>
      <c r="M286" s="79">
        <f>ROUND(SUM(M269:M285),5)</f>
        <v>109827.23</v>
      </c>
      <c r="N286" s="81"/>
      <c r="O286" s="79">
        <f>ROUND(SUM(O269:O285),5)</f>
        <v>92914.1</v>
      </c>
      <c r="P286" s="79"/>
      <c r="Q286" s="79">
        <f>ROUND(SUM(Q269:Q285),5)</f>
        <v>117024.05</v>
      </c>
      <c r="R286" s="79"/>
      <c r="S286" s="79">
        <f>ROUND(SUM(S269:S285),5)</f>
        <v>103254.71</v>
      </c>
      <c r="T286" s="79">
        <f>ROUND(SUM(T269:T285),5)</f>
        <v>114512</v>
      </c>
      <c r="U286" s="79">
        <f>ROUND(SUM(U269:U285),5)</f>
        <v>115095</v>
      </c>
      <c r="V286" s="25"/>
      <c r="W286" s="25"/>
      <c r="X286" s="25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</row>
    <row r="287" spans="1:103">
      <c r="B287" s="1"/>
      <c r="C287" s="1"/>
      <c r="D287" s="1"/>
      <c r="E287" s="63" t="s">
        <v>226</v>
      </c>
      <c r="F287" s="63"/>
      <c r="G287" s="63"/>
      <c r="H287" s="63"/>
      <c r="I287" s="63"/>
      <c r="J287" s="64"/>
      <c r="K287" s="65"/>
      <c r="L287" s="66"/>
      <c r="M287" s="65"/>
      <c r="N287" s="67"/>
      <c r="O287" s="65"/>
      <c r="P287" s="65"/>
      <c r="Q287" s="65"/>
      <c r="R287" s="68"/>
      <c r="S287" s="65"/>
      <c r="T287" s="65"/>
      <c r="U287" s="65"/>
      <c r="V287" s="25"/>
      <c r="W287" s="25"/>
      <c r="X287" s="25"/>
      <c r="Y287" s="13"/>
      <c r="CV287"/>
      <c r="CW287"/>
      <c r="CX287"/>
      <c r="CY287"/>
    </row>
    <row r="288" spans="1:103">
      <c r="B288" s="1"/>
      <c r="C288" s="1"/>
      <c r="D288" s="1"/>
      <c r="E288" s="63"/>
      <c r="F288" s="63" t="s">
        <v>227</v>
      </c>
      <c r="G288" s="63"/>
      <c r="H288" s="63"/>
      <c r="I288" s="63"/>
      <c r="J288" s="64"/>
      <c r="K288" s="65">
        <v>0</v>
      </c>
      <c r="L288" s="66"/>
      <c r="M288" s="65">
        <v>126.34</v>
      </c>
      <c r="N288" s="67"/>
      <c r="O288" s="106"/>
      <c r="P288" s="65"/>
      <c r="Q288" s="65">
        <v>0</v>
      </c>
      <c r="R288" s="68"/>
      <c r="S288" s="65"/>
      <c r="T288" s="65">
        <v>50</v>
      </c>
      <c r="U288" s="65">
        <v>50</v>
      </c>
      <c r="V288" s="25"/>
      <c r="W288" s="25"/>
      <c r="X288" s="25"/>
      <c r="Y288" s="13"/>
      <c r="CV288"/>
      <c r="CW288"/>
      <c r="CX288"/>
      <c r="CY288"/>
    </row>
    <row r="289" spans="1:103">
      <c r="B289" s="1"/>
      <c r="C289" s="1"/>
      <c r="D289" s="1"/>
      <c r="E289" s="63"/>
      <c r="F289" s="63" t="s">
        <v>228</v>
      </c>
      <c r="G289" s="63"/>
      <c r="H289" s="63"/>
      <c r="I289" s="63"/>
      <c r="J289" s="64"/>
      <c r="K289" s="65">
        <v>5149.74</v>
      </c>
      <c r="L289" s="66"/>
      <c r="M289" s="65">
        <v>4370.04</v>
      </c>
      <c r="N289" s="67"/>
      <c r="O289" s="65">
        <v>7119.06</v>
      </c>
      <c r="P289" s="65"/>
      <c r="Q289" s="110">
        <v>3748.59</v>
      </c>
      <c r="R289" s="68"/>
      <c r="S289" s="65">
        <v>5259.6</v>
      </c>
      <c r="T289" s="65">
        <v>4600</v>
      </c>
      <c r="U289" s="65">
        <v>4600</v>
      </c>
      <c r="V289" s="25"/>
      <c r="W289" s="25"/>
      <c r="X289" s="25"/>
      <c r="Y289" s="13"/>
      <c r="CV289"/>
      <c r="CW289"/>
      <c r="CX289"/>
      <c r="CY289"/>
    </row>
    <row r="290" spans="1:103">
      <c r="B290" s="1"/>
      <c r="C290" s="1"/>
      <c r="D290" s="1"/>
      <c r="E290" s="63"/>
      <c r="F290" s="63" t="s">
        <v>323</v>
      </c>
      <c r="G290" s="63"/>
      <c r="H290" s="63"/>
      <c r="I290" s="63"/>
      <c r="J290" s="64"/>
      <c r="K290" s="65">
        <v>0</v>
      </c>
      <c r="L290" s="66"/>
      <c r="M290" s="65">
        <v>0</v>
      </c>
      <c r="N290" s="67"/>
      <c r="O290" s="65">
        <f>L290+M290</f>
        <v>0</v>
      </c>
      <c r="P290" s="65"/>
      <c r="Q290" s="65">
        <v>0</v>
      </c>
      <c r="R290" s="68"/>
      <c r="S290" s="65"/>
      <c r="T290" s="65">
        <v>0</v>
      </c>
      <c r="U290" s="65">
        <v>0</v>
      </c>
      <c r="V290" s="25"/>
      <c r="W290" s="25"/>
      <c r="X290" s="25"/>
      <c r="Y290" s="13"/>
      <c r="CV290"/>
      <c r="CW290"/>
      <c r="CX290"/>
      <c r="CY290"/>
    </row>
    <row r="291" spans="1:103">
      <c r="B291" s="1"/>
      <c r="C291" s="1"/>
      <c r="D291" s="1"/>
      <c r="E291" s="63"/>
      <c r="F291" s="63" t="s">
        <v>335</v>
      </c>
      <c r="G291" s="63"/>
      <c r="H291" s="63"/>
      <c r="I291" s="63"/>
      <c r="J291" s="64"/>
      <c r="K291" s="65">
        <v>538</v>
      </c>
      <c r="L291" s="66"/>
      <c r="M291" s="65">
        <v>520</v>
      </c>
      <c r="N291" s="67"/>
      <c r="O291" s="65">
        <v>507</v>
      </c>
      <c r="P291" s="65"/>
      <c r="Q291" s="110">
        <v>447</v>
      </c>
      <c r="R291" s="68"/>
      <c r="S291" s="65"/>
      <c r="T291" s="65">
        <v>0</v>
      </c>
      <c r="U291" s="65">
        <v>0</v>
      </c>
      <c r="V291" s="25"/>
      <c r="W291" s="25"/>
      <c r="X291" s="25"/>
      <c r="Y291" s="13"/>
      <c r="CV291"/>
      <c r="CW291"/>
      <c r="CX291"/>
      <c r="CY291"/>
    </row>
    <row r="292" spans="1:103" s="10" customFormat="1">
      <c r="A292" s="44"/>
      <c r="B292" s="60"/>
      <c r="C292" s="60"/>
      <c r="D292" s="60"/>
      <c r="E292" s="77" t="s">
        <v>229</v>
      </c>
      <c r="F292" s="77"/>
      <c r="G292" s="77"/>
      <c r="H292" s="77"/>
      <c r="I292" s="77"/>
      <c r="J292" s="78"/>
      <c r="K292" s="79">
        <f>ROUND(SUM(K287:K291),5)</f>
        <v>5687.74</v>
      </c>
      <c r="L292" s="79"/>
      <c r="M292" s="79">
        <f>ROUND(SUM(M287:M291),5)</f>
        <v>5016.38</v>
      </c>
      <c r="N292" s="79"/>
      <c r="O292" s="79">
        <f>ROUND(SUM(O287:O291),5)</f>
        <v>7626.06</v>
      </c>
      <c r="P292" s="79"/>
      <c r="Q292" s="79">
        <f>ROUND(SUM(Q287:Q291),5)</f>
        <v>4195.59</v>
      </c>
      <c r="R292" s="79"/>
      <c r="S292" s="79">
        <f>ROUND(SUM(S287:S291),5)</f>
        <v>5259.6</v>
      </c>
      <c r="T292" s="79">
        <f>ROUND(SUM(T287:T291),5)</f>
        <v>4650</v>
      </c>
      <c r="U292" s="79">
        <f>ROUND(SUM(U287:U291),5)</f>
        <v>4650</v>
      </c>
      <c r="V292" s="25"/>
      <c r="W292" s="25"/>
      <c r="X292" s="25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</row>
    <row r="293" spans="1:103">
      <c r="B293" s="1"/>
      <c r="C293" s="1"/>
      <c r="D293" s="1"/>
      <c r="E293" s="63" t="s">
        <v>230</v>
      </c>
      <c r="F293" s="63"/>
      <c r="G293" s="63"/>
      <c r="H293" s="63"/>
      <c r="I293" s="63"/>
      <c r="J293" s="64"/>
      <c r="K293" s="65"/>
      <c r="L293" s="66"/>
      <c r="M293" s="65"/>
      <c r="N293" s="67"/>
      <c r="O293" s="65"/>
      <c r="P293" s="65"/>
      <c r="Q293" s="65"/>
      <c r="R293" s="68"/>
      <c r="S293" s="65"/>
      <c r="T293" s="65"/>
      <c r="U293" s="65"/>
      <c r="V293" s="25"/>
      <c r="W293" s="25"/>
      <c r="X293" s="25"/>
      <c r="Y293" s="13"/>
      <c r="CV293"/>
      <c r="CW293"/>
      <c r="CX293"/>
      <c r="CY293"/>
    </row>
    <row r="294" spans="1:103">
      <c r="B294" s="1"/>
      <c r="C294" s="1"/>
      <c r="D294" s="1"/>
      <c r="E294" s="63"/>
      <c r="F294" s="63" t="s">
        <v>231</v>
      </c>
      <c r="G294" s="63"/>
      <c r="H294" s="63"/>
      <c r="I294" s="63"/>
      <c r="J294" s="64"/>
      <c r="K294" s="65"/>
      <c r="L294" s="66"/>
      <c r="M294" s="65"/>
      <c r="N294" s="67"/>
      <c r="O294" s="65"/>
      <c r="P294" s="65"/>
      <c r="Q294" s="65"/>
      <c r="R294" s="68"/>
      <c r="S294" s="65"/>
      <c r="T294" s="65"/>
      <c r="U294" s="65"/>
      <c r="V294" s="25"/>
      <c r="W294" s="25"/>
      <c r="X294" s="25"/>
      <c r="Y294" s="13"/>
      <c r="CV294"/>
      <c r="CW294"/>
      <c r="CX294"/>
      <c r="CY294"/>
    </row>
    <row r="295" spans="1:103">
      <c r="B295" s="1"/>
      <c r="C295" s="1"/>
      <c r="D295" s="1"/>
      <c r="E295" s="63"/>
      <c r="F295" s="63"/>
      <c r="G295" s="63" t="s">
        <v>353</v>
      </c>
      <c r="H295" s="63"/>
      <c r="I295" s="63"/>
      <c r="J295" s="63" t="s">
        <v>354</v>
      </c>
      <c r="K295" s="65"/>
      <c r="L295" s="66"/>
      <c r="M295" s="65">
        <v>33440.75</v>
      </c>
      <c r="N295" s="67"/>
      <c r="O295" s="70">
        <v>33352.69</v>
      </c>
      <c r="P295" s="65"/>
      <c r="Q295" s="110">
        <v>22943.9</v>
      </c>
      <c r="R295" s="68"/>
      <c r="S295" s="65"/>
      <c r="T295" s="70"/>
      <c r="U295" s="70">
        <v>0</v>
      </c>
      <c r="V295" s="25"/>
      <c r="W295" s="25"/>
      <c r="X295" s="25"/>
      <c r="Y295" s="13"/>
      <c r="CV295"/>
      <c r="CW295"/>
      <c r="CX295"/>
      <c r="CY295"/>
    </row>
    <row r="296" spans="1:103">
      <c r="B296" s="1"/>
      <c r="C296" s="1"/>
      <c r="D296" s="1"/>
      <c r="E296" s="63"/>
      <c r="F296" s="63"/>
      <c r="G296" s="63" t="s">
        <v>232</v>
      </c>
      <c r="H296" s="63"/>
      <c r="I296" s="63"/>
      <c r="J296" s="64"/>
      <c r="K296" s="65">
        <v>40386.93</v>
      </c>
      <c r="L296" s="66"/>
      <c r="M296" s="65">
        <v>48322.16</v>
      </c>
      <c r="N296" s="67"/>
      <c r="O296" s="65">
        <v>49972.42</v>
      </c>
      <c r="P296" s="65"/>
      <c r="Q296" s="110">
        <v>47266.47</v>
      </c>
      <c r="R296" s="68"/>
      <c r="S296" s="65">
        <v>34754.67</v>
      </c>
      <c r="T296" s="65">
        <v>52968</v>
      </c>
      <c r="U296" s="65">
        <v>55700</v>
      </c>
      <c r="V296" s="25"/>
      <c r="W296" s="25"/>
      <c r="X296" s="25"/>
      <c r="Y296" s="13"/>
      <c r="CV296"/>
      <c r="CW296"/>
      <c r="CX296"/>
      <c r="CY296"/>
    </row>
    <row r="297" spans="1:103">
      <c r="B297" s="1"/>
      <c r="C297" s="1"/>
      <c r="D297" s="1"/>
      <c r="E297" s="63"/>
      <c r="F297" s="63"/>
      <c r="G297" s="63" t="s">
        <v>233</v>
      </c>
      <c r="H297" s="63"/>
      <c r="I297" s="63"/>
      <c r="J297" s="64"/>
      <c r="K297" s="65">
        <v>3089.43</v>
      </c>
      <c r="L297" s="66"/>
      <c r="M297" s="65">
        <v>3696.64</v>
      </c>
      <c r="N297" s="67"/>
      <c r="O297" s="65">
        <v>3822.89</v>
      </c>
      <c r="P297" s="65"/>
      <c r="Q297" s="110">
        <v>3615.89</v>
      </c>
      <c r="R297" s="68"/>
      <c r="S297" s="65">
        <v>2095.94</v>
      </c>
      <c r="T297" s="65">
        <v>4052.05</v>
      </c>
      <c r="U297" s="65">
        <v>4261</v>
      </c>
      <c r="V297" s="25"/>
      <c r="W297" s="25"/>
      <c r="X297" s="25"/>
      <c r="Y297" s="13"/>
      <c r="CV297"/>
      <c r="CW297"/>
      <c r="CX297"/>
      <c r="CY297"/>
    </row>
    <row r="298" spans="1:103">
      <c r="B298" s="1"/>
      <c r="C298" s="1"/>
      <c r="D298" s="1"/>
      <c r="E298" s="63"/>
      <c r="F298" s="63"/>
      <c r="G298" s="63" t="s">
        <v>234</v>
      </c>
      <c r="H298" s="63"/>
      <c r="I298" s="63"/>
      <c r="J298" s="64"/>
      <c r="K298" s="65">
        <v>127.48</v>
      </c>
      <c r="L298" s="66"/>
      <c r="M298" s="65">
        <v>32.79</v>
      </c>
      <c r="N298" s="67"/>
      <c r="O298" s="65">
        <v>33.450000000000003</v>
      </c>
      <c r="P298" s="65"/>
      <c r="Q298" s="110">
        <v>28.65</v>
      </c>
      <c r="R298" s="68"/>
      <c r="S298" s="65">
        <v>23.07</v>
      </c>
      <c r="T298" s="65">
        <v>34.15</v>
      </c>
      <c r="U298" s="65">
        <v>36</v>
      </c>
      <c r="V298" s="25"/>
      <c r="W298" s="25"/>
      <c r="X298" s="25"/>
      <c r="Y298" s="13"/>
      <c r="CV298"/>
      <c r="CW298"/>
      <c r="CX298"/>
      <c r="CY298"/>
    </row>
    <row r="299" spans="1:103">
      <c r="B299" s="1"/>
      <c r="C299" s="1"/>
      <c r="D299" s="1"/>
      <c r="E299" s="63"/>
      <c r="F299" s="63"/>
      <c r="G299" s="63" t="s">
        <v>235</v>
      </c>
      <c r="H299" s="63"/>
      <c r="I299" s="63"/>
      <c r="J299" s="64"/>
      <c r="K299" s="65">
        <v>35962.65</v>
      </c>
      <c r="L299" s="66"/>
      <c r="M299" s="65">
        <v>6587.55</v>
      </c>
      <c r="N299" s="67"/>
      <c r="O299" s="70">
        <v>6381.7</v>
      </c>
      <c r="P299" s="65"/>
      <c r="Q299" s="110">
        <v>5649.75</v>
      </c>
      <c r="R299" s="68"/>
      <c r="S299" s="65">
        <v>3323.03</v>
      </c>
      <c r="T299" s="70">
        <v>1746.24</v>
      </c>
      <c r="U299" s="70">
        <v>1746</v>
      </c>
      <c r="V299" s="25"/>
      <c r="W299" s="25"/>
      <c r="X299" s="25"/>
      <c r="Y299" s="13"/>
      <c r="CV299"/>
      <c r="CW299"/>
      <c r="CX299"/>
      <c r="CY299"/>
    </row>
    <row r="300" spans="1:103">
      <c r="B300" s="1"/>
      <c r="C300" s="1"/>
      <c r="D300" s="1"/>
      <c r="E300" s="63"/>
      <c r="F300" s="63"/>
      <c r="G300" s="63" t="s">
        <v>236</v>
      </c>
      <c r="H300" s="63"/>
      <c r="I300" s="63"/>
      <c r="J300" s="64"/>
      <c r="K300" s="65">
        <v>2096.64</v>
      </c>
      <c r="L300" s="66"/>
      <c r="M300" s="65">
        <v>2344.94</v>
      </c>
      <c r="N300" s="67"/>
      <c r="O300" s="70">
        <v>2363.94</v>
      </c>
      <c r="P300" s="65"/>
      <c r="Q300" s="110">
        <v>2523.7199999999998</v>
      </c>
      <c r="R300" s="68"/>
      <c r="S300" s="65">
        <v>1496.43</v>
      </c>
      <c r="T300" s="70">
        <v>2599.56</v>
      </c>
      <c r="U300" s="70">
        <v>2707</v>
      </c>
      <c r="V300" s="25"/>
      <c r="W300" s="25"/>
      <c r="X300" s="25"/>
      <c r="Y300" s="13"/>
      <c r="CV300"/>
      <c r="CW300"/>
      <c r="CX300"/>
      <c r="CY300"/>
    </row>
    <row r="301" spans="1:103">
      <c r="B301" s="1"/>
      <c r="C301" s="1"/>
      <c r="D301" s="1"/>
      <c r="E301" s="63"/>
      <c r="F301" s="63"/>
      <c r="G301" s="63" t="s">
        <v>237</v>
      </c>
      <c r="H301" s="63"/>
      <c r="I301" s="63"/>
      <c r="J301" s="64"/>
      <c r="K301" s="65">
        <v>15273.54</v>
      </c>
      <c r="L301" s="66"/>
      <c r="M301" s="65">
        <v>11388.33</v>
      </c>
      <c r="N301" s="67"/>
      <c r="O301" s="70">
        <v>10846.38</v>
      </c>
      <c r="P301" s="65"/>
      <c r="Q301" s="110">
        <v>12564.92</v>
      </c>
      <c r="R301" s="68"/>
      <c r="S301" s="65">
        <v>11188.74</v>
      </c>
      <c r="T301" s="70">
        <v>9900</v>
      </c>
      <c r="U301" s="70">
        <v>7750</v>
      </c>
      <c r="V301" s="25"/>
      <c r="W301" s="25"/>
      <c r="X301" s="25"/>
      <c r="Y301" s="13"/>
      <c r="CV301"/>
      <c r="CW301"/>
      <c r="CX301"/>
      <c r="CY301"/>
    </row>
    <row r="302" spans="1:103">
      <c r="B302" s="1"/>
      <c r="C302" s="1"/>
      <c r="D302" s="1"/>
      <c r="E302" s="63"/>
      <c r="F302" s="63" t="s">
        <v>238</v>
      </c>
      <c r="G302" s="63"/>
      <c r="H302" s="63"/>
      <c r="I302" s="63"/>
      <c r="J302" s="64"/>
      <c r="K302" s="65">
        <f>ROUND(SUM(K294:K301),5)</f>
        <v>96936.67</v>
      </c>
      <c r="L302" s="66"/>
      <c r="M302" s="65">
        <f>ROUND(SUM(M294:M301),5)</f>
        <v>105813.16</v>
      </c>
      <c r="N302" s="67"/>
      <c r="O302" s="65">
        <f>ROUND(SUM(O294:O301),5)</f>
        <v>106773.47</v>
      </c>
      <c r="P302" s="65"/>
      <c r="Q302" s="65">
        <f>ROUND(SUM(Q294:Q301),5)</f>
        <v>94593.3</v>
      </c>
      <c r="R302" s="68"/>
      <c r="S302" s="65">
        <f>ROUND(SUM(S294:S301),5)</f>
        <v>52881.88</v>
      </c>
      <c r="T302" s="65">
        <f>ROUND(SUM(T294:T301),5)</f>
        <v>71300</v>
      </c>
      <c r="U302" s="65">
        <f>ROUND(SUM(U294:U301),5)</f>
        <v>72200</v>
      </c>
      <c r="V302" s="25"/>
      <c r="W302" s="25"/>
      <c r="X302" s="25"/>
      <c r="Y302" s="13"/>
      <c r="CV302"/>
      <c r="CW302"/>
      <c r="CX302"/>
      <c r="CY302"/>
    </row>
    <row r="303" spans="1:103">
      <c r="B303" s="1"/>
      <c r="C303" s="1"/>
      <c r="D303" s="1"/>
      <c r="E303" s="63"/>
      <c r="F303" s="63" t="s">
        <v>239</v>
      </c>
      <c r="G303" s="63"/>
      <c r="H303" s="63"/>
      <c r="I303" s="63"/>
      <c r="J303" s="64"/>
      <c r="K303" s="65"/>
      <c r="L303" s="66"/>
      <c r="M303" s="65"/>
      <c r="N303" s="67"/>
      <c r="O303" s="65"/>
      <c r="P303" s="65"/>
      <c r="Q303" s="65"/>
      <c r="R303" s="68"/>
      <c r="S303" s="65"/>
      <c r="T303" s="65"/>
      <c r="U303" s="65"/>
      <c r="V303" s="25"/>
      <c r="W303" s="25"/>
      <c r="X303" s="25"/>
      <c r="Y303" s="13"/>
      <c r="CV303"/>
      <c r="CW303"/>
      <c r="CX303"/>
      <c r="CY303"/>
    </row>
    <row r="304" spans="1:103">
      <c r="B304" s="1"/>
      <c r="C304" s="1"/>
      <c r="D304" s="1"/>
      <c r="E304" s="63"/>
      <c r="F304" s="63"/>
      <c r="G304" s="63" t="s">
        <v>329</v>
      </c>
      <c r="H304" s="63"/>
      <c r="I304" s="63"/>
      <c r="J304" s="64"/>
      <c r="K304" s="65">
        <v>7377.79</v>
      </c>
      <c r="L304" s="66"/>
      <c r="M304" s="65">
        <v>7931.15</v>
      </c>
      <c r="N304" s="67"/>
      <c r="O304" s="70">
        <v>8452.41</v>
      </c>
      <c r="P304" s="65"/>
      <c r="Q304" s="110">
        <v>9727.56</v>
      </c>
      <c r="R304" s="68"/>
      <c r="S304" s="65">
        <v>4586.21</v>
      </c>
      <c r="T304" s="70">
        <v>8500</v>
      </c>
      <c r="U304" s="70">
        <v>9000</v>
      </c>
      <c r="V304" s="25"/>
      <c r="W304" s="25"/>
      <c r="X304" s="25"/>
      <c r="Y304" s="13"/>
      <c r="CV304"/>
      <c r="CW304"/>
      <c r="CX304"/>
      <c r="CY304"/>
    </row>
    <row r="305" spans="1:103">
      <c r="B305" s="1"/>
      <c r="C305" s="1"/>
      <c r="D305" s="1"/>
      <c r="E305" s="63"/>
      <c r="F305" s="63"/>
      <c r="G305" s="63" t="s">
        <v>240</v>
      </c>
      <c r="H305" s="63"/>
      <c r="I305" s="63"/>
      <c r="J305" s="64"/>
      <c r="K305" s="65">
        <v>51.18</v>
      </c>
      <c r="L305" s="66"/>
      <c r="M305" s="65">
        <v>0</v>
      </c>
      <c r="N305" s="67"/>
      <c r="O305" s="65">
        <v>8.4499999999999993</v>
      </c>
      <c r="P305" s="65"/>
      <c r="Q305" s="110">
        <v>70.83</v>
      </c>
      <c r="R305" s="68"/>
      <c r="S305" s="65">
        <v>32.25</v>
      </c>
      <c r="T305" s="65">
        <v>60</v>
      </c>
      <c r="U305" s="65">
        <v>60</v>
      </c>
      <c r="V305" s="25"/>
      <c r="W305" s="25"/>
      <c r="X305" s="25"/>
      <c r="Y305" s="13"/>
      <c r="CV305"/>
      <c r="CW305"/>
      <c r="CX305"/>
      <c r="CY305"/>
    </row>
    <row r="306" spans="1:103">
      <c r="B306" s="1"/>
      <c r="C306" s="1"/>
      <c r="D306" s="1"/>
      <c r="E306" s="63"/>
      <c r="F306" s="63"/>
      <c r="G306" s="63" t="s">
        <v>241</v>
      </c>
      <c r="H306" s="63"/>
      <c r="I306" s="63"/>
      <c r="J306" s="64"/>
      <c r="K306" s="65">
        <v>26303.26</v>
      </c>
      <c r="L306" s="66"/>
      <c r="M306" s="65">
        <v>18278.7</v>
      </c>
      <c r="N306" s="67"/>
      <c r="O306" s="70">
        <v>17042.07</v>
      </c>
      <c r="P306" s="65"/>
      <c r="Q306" s="110">
        <v>15733.89</v>
      </c>
      <c r="R306" s="68"/>
      <c r="S306" s="65">
        <v>11434.79</v>
      </c>
      <c r="T306" s="70">
        <v>15000</v>
      </c>
      <c r="U306" s="70">
        <v>16750</v>
      </c>
      <c r="V306" s="25"/>
      <c r="W306" s="25"/>
      <c r="X306" s="25"/>
      <c r="Y306" s="13"/>
      <c r="CV306"/>
      <c r="CW306"/>
      <c r="CX306"/>
      <c r="CY306"/>
    </row>
    <row r="307" spans="1:103">
      <c r="B307" s="1"/>
      <c r="C307" s="1"/>
      <c r="D307" s="1"/>
      <c r="E307" s="63"/>
      <c r="F307" s="63"/>
      <c r="G307" s="63" t="s">
        <v>242</v>
      </c>
      <c r="H307" s="63"/>
      <c r="I307" s="63"/>
      <c r="J307" s="63" t="s">
        <v>361</v>
      </c>
      <c r="K307" s="65">
        <v>0</v>
      </c>
      <c r="L307" s="66"/>
      <c r="M307" s="65">
        <v>0</v>
      </c>
      <c r="N307" s="67"/>
      <c r="O307" s="65">
        <f>L307+M307</f>
        <v>0</v>
      </c>
      <c r="P307" s="65"/>
      <c r="Q307" s="65">
        <v>56.58</v>
      </c>
      <c r="R307" s="68"/>
      <c r="S307" s="65">
        <v>1000</v>
      </c>
      <c r="T307" s="65">
        <v>2000</v>
      </c>
      <c r="U307" s="65">
        <v>250</v>
      </c>
      <c r="V307" s="25"/>
      <c r="W307" s="25"/>
      <c r="X307" s="25"/>
      <c r="Y307" s="13"/>
      <c r="CV307"/>
      <c r="CW307"/>
      <c r="CX307"/>
      <c r="CY307"/>
    </row>
    <row r="308" spans="1:103">
      <c r="B308" s="1"/>
      <c r="C308" s="1"/>
      <c r="D308" s="1"/>
      <c r="E308" s="63"/>
      <c r="F308" s="63" t="s">
        <v>243</v>
      </c>
      <c r="G308" s="63"/>
      <c r="H308" s="63"/>
      <c r="I308" s="63"/>
      <c r="J308" s="64"/>
      <c r="K308" s="65">
        <f>ROUND(SUM(K303:K307),5)</f>
        <v>33732.230000000003</v>
      </c>
      <c r="L308" s="66"/>
      <c r="M308" s="65">
        <f>ROUND(SUM(M303:M307),5)</f>
        <v>26209.85</v>
      </c>
      <c r="N308" s="67"/>
      <c r="O308" s="65">
        <f>ROUND(SUM(O303:O307),5)</f>
        <v>25502.93</v>
      </c>
      <c r="P308" s="65"/>
      <c r="Q308" s="65">
        <f>ROUND(SUM(Q303:Q307),5)</f>
        <v>25588.86</v>
      </c>
      <c r="R308" s="68"/>
      <c r="S308" s="65">
        <f>ROUND(SUM(S303:S307),5)</f>
        <v>17053.25</v>
      </c>
      <c r="T308" s="65">
        <f>ROUND(SUM(T303:T307),5)</f>
        <v>25560</v>
      </c>
      <c r="U308" s="65">
        <f>ROUND(SUM(U303:U307),5)</f>
        <v>26060</v>
      </c>
      <c r="V308" s="25"/>
      <c r="W308" s="25"/>
      <c r="X308" s="25"/>
      <c r="Y308" s="13"/>
      <c r="CV308"/>
      <c r="CW308"/>
      <c r="CX308"/>
      <c r="CY308"/>
    </row>
    <row r="309" spans="1:103">
      <c r="B309" s="1"/>
      <c r="C309" s="1"/>
      <c r="D309" s="1"/>
      <c r="E309" s="63"/>
      <c r="F309" s="63" t="s">
        <v>244</v>
      </c>
      <c r="G309" s="63"/>
      <c r="H309" s="63"/>
      <c r="I309" s="63"/>
      <c r="J309" s="64"/>
      <c r="K309" s="65"/>
      <c r="L309" s="66"/>
      <c r="M309" s="65"/>
      <c r="N309" s="67"/>
      <c r="O309" s="65"/>
      <c r="P309" s="65"/>
      <c r="Q309" s="65"/>
      <c r="R309" s="68"/>
      <c r="S309" s="65"/>
      <c r="T309" s="65"/>
      <c r="U309" s="65"/>
      <c r="V309" s="25"/>
      <c r="W309" s="25"/>
      <c r="X309" s="25"/>
      <c r="Y309" s="13"/>
      <c r="CV309"/>
      <c r="CW309"/>
      <c r="CX309"/>
      <c r="CY309"/>
    </row>
    <row r="310" spans="1:103">
      <c r="B310" s="1"/>
      <c r="C310" s="1"/>
      <c r="D310" s="1"/>
      <c r="E310" s="63"/>
      <c r="F310" s="63"/>
      <c r="G310" s="63" t="s">
        <v>245</v>
      </c>
      <c r="H310" s="63"/>
      <c r="I310" s="63"/>
      <c r="J310" s="64"/>
      <c r="K310" s="65">
        <v>233.13</v>
      </c>
      <c r="L310" s="66"/>
      <c r="M310" s="65">
        <v>21.58</v>
      </c>
      <c r="N310" s="67"/>
      <c r="O310" s="65">
        <v>0</v>
      </c>
      <c r="P310" s="65"/>
      <c r="Q310" s="110">
        <v>0</v>
      </c>
      <c r="R310" s="68"/>
      <c r="S310" s="65">
        <v>0</v>
      </c>
      <c r="T310" s="65">
        <v>105</v>
      </c>
      <c r="U310" s="65">
        <v>105</v>
      </c>
      <c r="V310" s="25"/>
      <c r="W310" s="25"/>
      <c r="X310" s="25"/>
      <c r="Y310" s="13"/>
      <c r="CV310"/>
      <c r="CW310"/>
      <c r="CX310"/>
      <c r="CY310"/>
    </row>
    <row r="311" spans="1:103">
      <c r="B311" s="1"/>
      <c r="C311" s="1"/>
      <c r="D311" s="1"/>
      <c r="E311" s="63"/>
      <c r="F311" s="63"/>
      <c r="G311" s="63" t="s">
        <v>246</v>
      </c>
      <c r="H311" s="63"/>
      <c r="I311" s="63"/>
      <c r="J311" s="64"/>
      <c r="K311" s="65">
        <v>4453.38</v>
      </c>
      <c r="L311" s="66"/>
      <c r="M311" s="65">
        <v>10763.2</v>
      </c>
      <c r="N311" s="67"/>
      <c r="O311" s="65">
        <v>1812.41</v>
      </c>
      <c r="P311" s="65"/>
      <c r="Q311" s="110">
        <v>3232.67</v>
      </c>
      <c r="R311" s="68"/>
      <c r="S311" s="65">
        <v>863.87</v>
      </c>
      <c r="T311" s="65">
        <v>4080</v>
      </c>
      <c r="U311" s="65">
        <v>4080</v>
      </c>
      <c r="V311" s="25"/>
      <c r="W311" s="25"/>
      <c r="X311" s="25"/>
      <c r="Y311" s="13"/>
      <c r="CV311"/>
      <c r="CW311"/>
      <c r="CX311"/>
      <c r="CY311"/>
    </row>
    <row r="312" spans="1:103">
      <c r="B312" s="1"/>
      <c r="C312" s="1"/>
      <c r="D312" s="1"/>
      <c r="E312" s="63"/>
      <c r="F312" s="63"/>
      <c r="G312" s="63" t="s">
        <v>247</v>
      </c>
      <c r="H312" s="63"/>
      <c r="I312" s="63"/>
      <c r="J312" s="64"/>
      <c r="K312" s="65">
        <v>2908.39</v>
      </c>
      <c r="L312" s="66"/>
      <c r="M312" s="65">
        <v>16903.21</v>
      </c>
      <c r="N312" s="67"/>
      <c r="O312" s="65">
        <v>15318.08</v>
      </c>
      <c r="P312" s="65"/>
      <c r="Q312" s="110">
        <v>7353.27</v>
      </c>
      <c r="R312" s="68"/>
      <c r="S312" s="65">
        <v>16071.64</v>
      </c>
      <c r="T312" s="65">
        <v>16830</v>
      </c>
      <c r="U312" s="65">
        <v>16830</v>
      </c>
      <c r="V312" s="25"/>
      <c r="W312" s="25"/>
      <c r="X312" s="25"/>
      <c r="Y312" s="13"/>
      <c r="CV312"/>
      <c r="CW312"/>
      <c r="CX312"/>
      <c r="CY312"/>
    </row>
    <row r="313" spans="1:103" s="13" customFormat="1">
      <c r="A313" s="17"/>
      <c r="B313" s="12"/>
      <c r="C313" s="12"/>
      <c r="D313" s="12"/>
      <c r="E313" s="83"/>
      <c r="F313" s="83"/>
      <c r="G313" s="83" t="s">
        <v>357</v>
      </c>
      <c r="H313" s="83"/>
      <c r="I313" s="83"/>
      <c r="J313" s="84"/>
      <c r="K313" s="76"/>
      <c r="L313" s="90"/>
      <c r="M313" s="76"/>
      <c r="N313" s="67"/>
      <c r="O313" s="76"/>
      <c r="P313" s="76"/>
      <c r="Q313" s="112"/>
      <c r="R313" s="76"/>
      <c r="S313" s="76">
        <v>0</v>
      </c>
      <c r="T313" s="76">
        <v>0</v>
      </c>
      <c r="U313" s="76">
        <v>0</v>
      </c>
      <c r="V313" s="25"/>
      <c r="W313" s="25"/>
      <c r="X313" s="25"/>
    </row>
    <row r="314" spans="1:103">
      <c r="B314" s="1"/>
      <c r="C314" s="1"/>
      <c r="D314" s="1"/>
      <c r="E314" s="63"/>
      <c r="F314" s="63"/>
      <c r="G314" s="63" t="s">
        <v>248</v>
      </c>
      <c r="H314" s="63"/>
      <c r="I314" s="63"/>
      <c r="J314" s="64"/>
      <c r="K314" s="65">
        <v>180.44</v>
      </c>
      <c r="L314" s="66"/>
      <c r="M314" s="65">
        <v>1262.33</v>
      </c>
      <c r="N314" s="67"/>
      <c r="O314" s="65">
        <v>1134.77</v>
      </c>
      <c r="P314" s="65"/>
      <c r="Q314" s="110">
        <v>508.56</v>
      </c>
      <c r="R314" s="68"/>
      <c r="S314" s="65">
        <v>910.35</v>
      </c>
      <c r="T314" s="65">
        <v>867</v>
      </c>
      <c r="U314" s="65">
        <v>867</v>
      </c>
      <c r="V314" s="25"/>
      <c r="W314" s="25"/>
      <c r="X314" s="25"/>
      <c r="Y314" s="13"/>
      <c r="CV314"/>
      <c r="CW314"/>
      <c r="CX314"/>
      <c r="CY314"/>
    </row>
    <row r="315" spans="1:103">
      <c r="B315" s="1"/>
      <c r="C315" s="1"/>
      <c r="D315" s="1"/>
      <c r="E315" s="63"/>
      <c r="F315" s="63"/>
      <c r="G315" s="63" t="s">
        <v>373</v>
      </c>
      <c r="H315" s="63"/>
      <c r="I315" s="63"/>
      <c r="J315" s="64"/>
      <c r="K315" s="65">
        <v>9.01</v>
      </c>
      <c r="L315" s="66"/>
      <c r="M315" s="65">
        <v>15.84</v>
      </c>
      <c r="N315" s="67"/>
      <c r="O315" s="65">
        <v>14.61</v>
      </c>
      <c r="P315" s="65"/>
      <c r="Q315" s="110">
        <v>3.47</v>
      </c>
      <c r="R315" s="68"/>
      <c r="S315" s="65">
        <v>8.66</v>
      </c>
      <c r="T315" s="65">
        <v>31</v>
      </c>
      <c r="U315" s="65">
        <v>31</v>
      </c>
      <c r="V315" s="25"/>
      <c r="W315" s="25"/>
      <c r="X315" s="25"/>
      <c r="Y315" s="13"/>
      <c r="CV315"/>
      <c r="CW315"/>
      <c r="CX315"/>
      <c r="CY315"/>
    </row>
    <row r="316" spans="1:103">
      <c r="B316" s="1"/>
      <c r="C316" s="1"/>
      <c r="D316" s="1"/>
      <c r="E316" s="63"/>
      <c r="F316" s="63"/>
      <c r="G316" s="63" t="s">
        <v>249</v>
      </c>
      <c r="H316" s="63"/>
      <c r="I316" s="63"/>
      <c r="J316" s="64"/>
      <c r="K316" s="65">
        <v>2663.96</v>
      </c>
      <c r="L316" s="66"/>
      <c r="M316" s="65">
        <v>7489.23</v>
      </c>
      <c r="N316" s="67"/>
      <c r="O316" s="65">
        <v>4288.87</v>
      </c>
      <c r="P316" s="65"/>
      <c r="Q316" s="110">
        <v>2549.98</v>
      </c>
      <c r="R316" s="68"/>
      <c r="S316" s="65">
        <v>1335.46</v>
      </c>
      <c r="T316" s="65">
        <v>5000</v>
      </c>
      <c r="U316" s="65">
        <v>5000</v>
      </c>
      <c r="V316" s="25"/>
      <c r="W316" s="25"/>
      <c r="X316" s="25"/>
      <c r="Y316" s="13"/>
      <c r="CV316"/>
      <c r="CW316"/>
      <c r="CX316"/>
      <c r="CY316"/>
    </row>
    <row r="317" spans="1:103">
      <c r="B317" s="1"/>
      <c r="C317" s="1"/>
      <c r="D317" s="1"/>
      <c r="E317" s="63"/>
      <c r="F317" s="63"/>
      <c r="G317" s="63" t="s">
        <v>250</v>
      </c>
      <c r="H317" s="63"/>
      <c r="I317" s="63"/>
      <c r="J317" s="64"/>
      <c r="K317" s="65">
        <v>562.77</v>
      </c>
      <c r="L317" s="66"/>
      <c r="M317" s="65">
        <v>3196.4</v>
      </c>
      <c r="N317" s="67"/>
      <c r="O317" s="65">
        <v>1591.59</v>
      </c>
      <c r="P317" s="65"/>
      <c r="Q317" s="110">
        <v>1271.5899999999999</v>
      </c>
      <c r="R317" s="68"/>
      <c r="S317" s="65">
        <v>127.15</v>
      </c>
      <c r="T317" s="65">
        <v>1500</v>
      </c>
      <c r="U317" s="65">
        <v>1500</v>
      </c>
      <c r="V317" s="25"/>
      <c r="W317" s="25"/>
      <c r="X317" s="25"/>
      <c r="Y317" s="13"/>
      <c r="CV317"/>
      <c r="CW317"/>
      <c r="CX317"/>
      <c r="CY317"/>
    </row>
    <row r="318" spans="1:103">
      <c r="B318" s="1"/>
      <c r="C318" s="1"/>
      <c r="D318" s="1"/>
      <c r="E318" s="63"/>
      <c r="F318" s="63"/>
      <c r="G318" s="63" t="s">
        <v>251</v>
      </c>
      <c r="H318" s="63"/>
      <c r="I318" s="63"/>
      <c r="J318" s="64"/>
      <c r="K318" s="65">
        <v>365</v>
      </c>
      <c r="L318" s="66"/>
      <c r="M318" s="65">
        <v>938.58</v>
      </c>
      <c r="N318" s="67"/>
      <c r="O318" s="65">
        <v>982.16</v>
      </c>
      <c r="P318" s="65"/>
      <c r="Q318" s="110">
        <v>1434.07</v>
      </c>
      <c r="R318" s="68"/>
      <c r="S318" s="65">
        <v>1945.46</v>
      </c>
      <c r="T318" s="65">
        <v>1520</v>
      </c>
      <c r="U318" s="65">
        <v>1520</v>
      </c>
      <c r="V318" s="25"/>
      <c r="W318" s="25"/>
      <c r="X318" s="25"/>
      <c r="Y318" s="13"/>
      <c r="CV318"/>
      <c r="CW318"/>
      <c r="CX318"/>
      <c r="CY318"/>
    </row>
    <row r="319" spans="1:103">
      <c r="B319" s="1"/>
      <c r="C319" s="1"/>
      <c r="D319" s="1"/>
      <c r="E319" s="63"/>
      <c r="F319" s="63" t="s">
        <v>252</v>
      </c>
      <c r="G319" s="63"/>
      <c r="H319" s="63"/>
      <c r="I319" s="63"/>
      <c r="J319" s="64"/>
      <c r="K319" s="65">
        <f>ROUND(SUM(K309:K318),5)</f>
        <v>11376.08</v>
      </c>
      <c r="L319" s="66"/>
      <c r="M319" s="65">
        <f>ROUND(SUM(M309:M318),5)</f>
        <v>40590.370000000003</v>
      </c>
      <c r="N319" s="67"/>
      <c r="O319" s="65">
        <f>ROUND(SUM(O309:O318),5)</f>
        <v>25142.49</v>
      </c>
      <c r="P319" s="65"/>
      <c r="Q319" s="65">
        <f>ROUND(SUM(Q309:Q318),5)</f>
        <v>16353.61</v>
      </c>
      <c r="R319" s="68"/>
      <c r="S319" s="65">
        <f>ROUND(SUM(S309:S318),5)</f>
        <v>21262.59</v>
      </c>
      <c r="T319" s="65">
        <f>ROUND(SUM(T309:T318),5)</f>
        <v>29933</v>
      </c>
      <c r="U319" s="65">
        <f>ROUND(SUM(U309:U318),5)</f>
        <v>29933</v>
      </c>
      <c r="V319" s="25"/>
      <c r="W319" s="25"/>
      <c r="X319" s="25"/>
      <c r="Y319" s="13"/>
      <c r="CV319"/>
      <c r="CW319"/>
      <c r="CX319"/>
      <c r="CY319"/>
    </row>
    <row r="320" spans="1:103">
      <c r="B320" s="1"/>
      <c r="C320" s="1"/>
      <c r="D320" s="1"/>
      <c r="E320" s="63"/>
      <c r="F320" s="63" t="s">
        <v>253</v>
      </c>
      <c r="G320" s="63"/>
      <c r="H320" s="63"/>
      <c r="I320" s="63"/>
      <c r="J320" s="64"/>
      <c r="K320" s="65"/>
      <c r="L320" s="66"/>
      <c r="M320" s="65"/>
      <c r="N320" s="67"/>
      <c r="O320" s="65">
        <f>L320+M320</f>
        <v>0</v>
      </c>
      <c r="P320" s="65"/>
      <c r="Q320" s="65"/>
      <c r="R320" s="68"/>
      <c r="S320" s="65"/>
      <c r="T320" s="65"/>
      <c r="U320" s="65"/>
      <c r="V320" s="25"/>
      <c r="W320" s="25"/>
      <c r="X320" s="25"/>
      <c r="Y320" s="13"/>
      <c r="CV320"/>
      <c r="CW320"/>
      <c r="CX320"/>
      <c r="CY320"/>
    </row>
    <row r="321" spans="1:103">
      <c r="B321" s="1"/>
      <c r="C321" s="1"/>
      <c r="D321" s="1"/>
      <c r="E321" s="63"/>
      <c r="F321" s="63"/>
      <c r="G321" s="63" t="s">
        <v>254</v>
      </c>
      <c r="H321" s="63"/>
      <c r="I321" s="63"/>
      <c r="J321" s="64"/>
      <c r="K321" s="65">
        <v>0</v>
      </c>
      <c r="L321" s="66"/>
      <c r="M321" s="65">
        <v>2410.15</v>
      </c>
      <c r="N321" s="67"/>
      <c r="O321" s="109">
        <v>0</v>
      </c>
      <c r="P321" s="65"/>
      <c r="Q321" s="65">
        <v>1600</v>
      </c>
      <c r="R321" s="68"/>
      <c r="S321" s="65">
        <v>817.65</v>
      </c>
      <c r="T321" s="65">
        <v>1600</v>
      </c>
      <c r="U321" s="65">
        <v>0</v>
      </c>
      <c r="V321" s="25"/>
      <c r="W321" s="25"/>
      <c r="X321" s="25"/>
      <c r="Y321" s="13"/>
      <c r="CV321"/>
      <c r="CW321"/>
      <c r="CX321"/>
      <c r="CY321"/>
    </row>
    <row r="322" spans="1:103">
      <c r="B322" s="1"/>
      <c r="C322" s="1"/>
      <c r="D322" s="1"/>
      <c r="E322" s="63"/>
      <c r="F322" s="63"/>
      <c r="G322" s="63" t="s">
        <v>255</v>
      </c>
      <c r="H322" s="63"/>
      <c r="I322" s="63"/>
      <c r="J322" s="64"/>
      <c r="K322" s="65">
        <v>9811</v>
      </c>
      <c r="L322" s="66"/>
      <c r="M322" s="65">
        <v>8000</v>
      </c>
      <c r="N322" s="67"/>
      <c r="O322" s="65">
        <v>8000</v>
      </c>
      <c r="P322" s="65"/>
      <c r="Q322" s="110">
        <v>8000</v>
      </c>
      <c r="R322" s="68"/>
      <c r="S322" s="65">
        <v>8000</v>
      </c>
      <c r="T322" s="65">
        <v>8000</v>
      </c>
      <c r="U322" s="65">
        <v>0</v>
      </c>
      <c r="V322" s="25"/>
      <c r="W322" s="25"/>
      <c r="X322" s="25"/>
      <c r="Y322" s="13"/>
      <c r="CV322"/>
      <c r="CW322"/>
      <c r="CX322"/>
      <c r="CY322"/>
    </row>
    <row r="323" spans="1:103">
      <c r="B323" s="1"/>
      <c r="C323" s="1"/>
      <c r="D323" s="1"/>
      <c r="E323" s="63"/>
      <c r="F323" s="63"/>
      <c r="G323" s="63" t="s">
        <v>256</v>
      </c>
      <c r="H323" s="63"/>
      <c r="I323" s="63"/>
      <c r="J323" s="64"/>
      <c r="K323" s="65">
        <v>6898.41</v>
      </c>
      <c r="L323" s="66"/>
      <c r="M323" s="65">
        <v>869.47</v>
      </c>
      <c r="N323" s="67"/>
      <c r="O323" s="65">
        <v>506.64</v>
      </c>
      <c r="P323" s="65"/>
      <c r="Q323" s="110">
        <v>519</v>
      </c>
      <c r="R323" s="68"/>
      <c r="S323" s="65">
        <v>232</v>
      </c>
      <c r="T323" s="65">
        <v>500</v>
      </c>
      <c r="U323" s="65">
        <v>500</v>
      </c>
      <c r="V323" s="25"/>
      <c r="W323" s="25"/>
      <c r="X323" s="25"/>
      <c r="Y323" s="13"/>
      <c r="CV323"/>
      <c r="CW323"/>
      <c r="CX323"/>
      <c r="CY323"/>
    </row>
    <row r="324" spans="1:103">
      <c r="B324" s="1"/>
      <c r="C324" s="1"/>
      <c r="D324" s="1"/>
      <c r="E324" s="63"/>
      <c r="F324" s="63"/>
      <c r="G324" s="63" t="s">
        <v>324</v>
      </c>
      <c r="H324" s="63"/>
      <c r="I324" s="63"/>
      <c r="J324" s="64"/>
      <c r="K324" s="65">
        <v>775.2</v>
      </c>
      <c r="L324" s="66"/>
      <c r="M324" s="65">
        <v>75.34</v>
      </c>
      <c r="N324" s="67"/>
      <c r="O324" s="65">
        <v>395.44</v>
      </c>
      <c r="P324" s="65"/>
      <c r="Q324" s="110">
        <v>0</v>
      </c>
      <c r="R324" s="68"/>
      <c r="S324" s="65">
        <v>0</v>
      </c>
      <c r="T324" s="65">
        <v>0</v>
      </c>
      <c r="U324" s="65">
        <v>0</v>
      </c>
      <c r="V324" s="25"/>
      <c r="W324" s="25"/>
      <c r="X324" s="25"/>
      <c r="Y324" s="13"/>
      <c r="CV324"/>
      <c r="CW324"/>
      <c r="CX324"/>
      <c r="CY324"/>
    </row>
    <row r="325" spans="1:103">
      <c r="B325" s="1"/>
      <c r="C325" s="1"/>
      <c r="D325" s="1"/>
      <c r="E325" s="63"/>
      <c r="F325" s="63" t="s">
        <v>257</v>
      </c>
      <c r="G325" s="63"/>
      <c r="H325" s="63"/>
      <c r="I325" s="63"/>
      <c r="J325" s="64"/>
      <c r="K325" s="65">
        <f>ROUND(SUM(K320:K324),5)</f>
        <v>17484.61</v>
      </c>
      <c r="L325" s="66"/>
      <c r="M325" s="65">
        <f>ROUND(SUM(M320:M324),5)</f>
        <v>11354.96</v>
      </c>
      <c r="N325" s="67"/>
      <c r="O325" s="65">
        <f>ROUND(SUM(O320:O324),5)</f>
        <v>8902.08</v>
      </c>
      <c r="P325" s="65"/>
      <c r="Q325" s="65">
        <f>ROUND(SUM(Q320:Q324),5)</f>
        <v>10119</v>
      </c>
      <c r="R325" s="68"/>
      <c r="S325" s="65">
        <f>ROUND(SUM(S320:S324),5)</f>
        <v>9049.65</v>
      </c>
      <c r="T325" s="65">
        <f>ROUND(SUM(T320:T324),5)</f>
        <v>10100</v>
      </c>
      <c r="U325" s="65">
        <f>ROUND(SUM(U320:U324),5)</f>
        <v>500</v>
      </c>
      <c r="V325" s="25"/>
      <c r="W325" s="25"/>
      <c r="X325" s="25"/>
      <c r="Y325" s="13"/>
      <c r="CV325"/>
      <c r="CW325"/>
      <c r="CX325"/>
      <c r="CY325"/>
    </row>
    <row r="326" spans="1:103">
      <c r="B326" s="1"/>
      <c r="C326" s="1"/>
      <c r="D326" s="1"/>
      <c r="E326" s="63"/>
      <c r="F326" s="63" t="s">
        <v>258</v>
      </c>
      <c r="G326" s="63"/>
      <c r="H326" s="63"/>
      <c r="I326" s="63"/>
      <c r="J326" s="64"/>
      <c r="K326" s="65">
        <v>751.75</v>
      </c>
      <c r="L326" s="66"/>
      <c r="M326" s="65">
        <v>53.25</v>
      </c>
      <c r="N326" s="67"/>
      <c r="O326" s="65">
        <v>803.25</v>
      </c>
      <c r="P326" s="65"/>
      <c r="Q326" s="110">
        <v>0</v>
      </c>
      <c r="R326" s="68"/>
      <c r="S326" s="65">
        <v>0</v>
      </c>
      <c r="T326" s="65"/>
      <c r="U326" s="65">
        <v>0</v>
      </c>
      <c r="V326" s="25"/>
      <c r="W326" s="25"/>
      <c r="X326" s="25"/>
      <c r="Y326" s="13"/>
      <c r="CV326"/>
      <c r="CW326"/>
      <c r="CX326"/>
      <c r="CY326"/>
    </row>
    <row r="327" spans="1:103">
      <c r="B327" s="1"/>
      <c r="C327" s="1"/>
      <c r="D327" s="1"/>
      <c r="E327" s="63"/>
      <c r="F327" s="63" t="s">
        <v>259</v>
      </c>
      <c r="G327" s="63"/>
      <c r="H327" s="63"/>
      <c r="I327" s="63"/>
      <c r="J327" s="64"/>
      <c r="K327" s="65"/>
      <c r="L327" s="66"/>
      <c r="M327" s="65"/>
      <c r="N327" s="67"/>
      <c r="O327" s="65"/>
      <c r="P327" s="65"/>
      <c r="Q327" s="65"/>
      <c r="R327" s="68"/>
      <c r="S327" s="65"/>
      <c r="T327" s="65"/>
      <c r="U327" s="65"/>
      <c r="V327" s="25"/>
      <c r="W327" s="25"/>
      <c r="X327" s="25"/>
      <c r="Y327" s="13"/>
      <c r="CV327"/>
      <c r="CW327"/>
      <c r="CX327"/>
      <c r="CY327"/>
    </row>
    <row r="328" spans="1:103">
      <c r="B328" s="1"/>
      <c r="C328" s="1"/>
      <c r="D328" s="1"/>
      <c r="E328" s="63"/>
      <c r="F328" s="63"/>
      <c r="G328" s="63" t="s">
        <v>260</v>
      </c>
      <c r="H328" s="63"/>
      <c r="I328" s="63"/>
      <c r="J328" s="64"/>
      <c r="K328" s="65">
        <v>0</v>
      </c>
      <c r="L328" s="66"/>
      <c r="M328" s="65"/>
      <c r="N328" s="67"/>
      <c r="O328" s="65">
        <f>L328+M328</f>
        <v>0</v>
      </c>
      <c r="P328" s="65"/>
      <c r="Q328" s="65">
        <v>0</v>
      </c>
      <c r="R328" s="68"/>
      <c r="S328" s="65">
        <v>0</v>
      </c>
      <c r="T328" s="65">
        <v>0</v>
      </c>
      <c r="U328" s="65"/>
      <c r="V328" s="25"/>
      <c r="W328" s="25"/>
      <c r="X328" s="25"/>
      <c r="Y328" s="13"/>
      <c r="CV328"/>
      <c r="CW328"/>
      <c r="CX328"/>
      <c r="CY328"/>
    </row>
    <row r="329" spans="1:103">
      <c r="B329" s="1"/>
      <c r="C329" s="1"/>
      <c r="D329" s="1"/>
      <c r="E329" s="63"/>
      <c r="F329" s="63"/>
      <c r="G329" s="63" t="s">
        <v>261</v>
      </c>
      <c r="H329" s="63"/>
      <c r="I329" s="63"/>
      <c r="J329" s="64"/>
      <c r="K329" s="65">
        <v>10143.25</v>
      </c>
      <c r="L329" s="66"/>
      <c r="M329" s="65">
        <v>11526.6</v>
      </c>
      <c r="N329" s="67"/>
      <c r="O329" s="65">
        <v>11054.96</v>
      </c>
      <c r="P329" s="65"/>
      <c r="Q329" s="110">
        <v>12396.16</v>
      </c>
      <c r="R329" s="68"/>
      <c r="S329" s="65">
        <v>6190.97</v>
      </c>
      <c r="T329" s="65">
        <v>10000</v>
      </c>
      <c r="U329" s="65">
        <v>10000</v>
      </c>
      <c r="V329" s="25"/>
      <c r="W329" s="25"/>
      <c r="X329" s="25"/>
      <c r="Y329" s="13"/>
      <c r="CV329"/>
      <c r="CW329"/>
      <c r="CX329"/>
      <c r="CY329"/>
    </row>
    <row r="330" spans="1:103">
      <c r="B330" s="1"/>
      <c r="C330" s="1"/>
      <c r="D330" s="1"/>
      <c r="E330" s="63"/>
      <c r="F330" s="63" t="s">
        <v>262</v>
      </c>
      <c r="G330" s="63"/>
      <c r="H330" s="63"/>
      <c r="I330" s="63"/>
      <c r="J330" s="64"/>
      <c r="K330" s="65">
        <f>ROUND(SUM(K327:K329),5)</f>
        <v>10143.25</v>
      </c>
      <c r="L330" s="66"/>
      <c r="M330" s="65">
        <f>ROUND(SUM(M327:M329),5)</f>
        <v>11526.6</v>
      </c>
      <c r="N330" s="67"/>
      <c r="O330" s="65">
        <v>11054.96</v>
      </c>
      <c r="P330" s="65"/>
      <c r="Q330" s="65">
        <f>ROUND(SUM(Q327:Q329),5)</f>
        <v>12396.16</v>
      </c>
      <c r="R330" s="68"/>
      <c r="S330" s="65">
        <f>ROUND(SUM(S327:S329),5)</f>
        <v>6190.97</v>
      </c>
      <c r="T330" s="65">
        <f>ROUND(SUM(T327:T329),5)</f>
        <v>10000</v>
      </c>
      <c r="U330" s="65">
        <f>ROUND(SUM(U327:U329),5)</f>
        <v>10000</v>
      </c>
      <c r="V330" s="25"/>
      <c r="W330" s="25"/>
      <c r="X330" s="25"/>
      <c r="Y330" s="13"/>
      <c r="CV330"/>
      <c r="CW330"/>
      <c r="CX330"/>
      <c r="CY330"/>
    </row>
    <row r="331" spans="1:103" s="10" customFormat="1">
      <c r="A331" s="44"/>
      <c r="B331" s="60"/>
      <c r="C331" s="60"/>
      <c r="D331" s="60"/>
      <c r="E331" s="77" t="s">
        <v>263</v>
      </c>
      <c r="F331" s="77"/>
      <c r="G331" s="77"/>
      <c r="H331" s="77"/>
      <c r="I331" s="77"/>
      <c r="J331" s="78"/>
      <c r="K331" s="79">
        <f>ROUND(K293+K302+K308+K319+SUM(K325:K326)+K330,5)</f>
        <v>170424.59</v>
      </c>
      <c r="L331" s="80"/>
      <c r="M331" s="79">
        <f>ROUND(M293+M302+M308+M319+SUM(M325:M326)+M330,5)</f>
        <v>195548.19</v>
      </c>
      <c r="N331" s="81"/>
      <c r="O331" s="79">
        <f>ROUND(O293+O302+O308+O319+SUM(O325:O326)+O330,5)</f>
        <v>178179.18</v>
      </c>
      <c r="P331" s="79"/>
      <c r="Q331" s="79">
        <f>ROUND(Q293+Q302+Q308+Q319+SUM(Q325:Q326)+Q330,5)</f>
        <v>159050.93</v>
      </c>
      <c r="R331" s="79"/>
      <c r="S331" s="79">
        <f>ROUND(S293+S302+S308+S319+SUM(S325:S326)+S330,5)</f>
        <v>106438.34</v>
      </c>
      <c r="T331" s="79">
        <f>ROUND(T293+T302+T308+T319+SUM(T325:T326)+T330,5)</f>
        <v>146893</v>
      </c>
      <c r="U331" s="79">
        <f>ROUND(U293+U302+U308+U319+SUM(U325:U326)+U330,5)</f>
        <v>138693</v>
      </c>
      <c r="V331" s="25"/>
      <c r="W331" s="25"/>
      <c r="X331" s="25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</row>
    <row r="332" spans="1:103">
      <c r="B332" s="1"/>
      <c r="C332" s="1"/>
      <c r="D332" s="1"/>
      <c r="E332" s="63" t="s">
        <v>264</v>
      </c>
      <c r="F332" s="63"/>
      <c r="G332" s="63"/>
      <c r="H332" s="63"/>
      <c r="I332" s="63"/>
      <c r="J332" s="64"/>
      <c r="K332" s="65"/>
      <c r="L332" s="66"/>
      <c r="M332" s="65"/>
      <c r="N332" s="67"/>
      <c r="O332" s="65"/>
      <c r="P332" s="65"/>
      <c r="Q332" s="65"/>
      <c r="R332" s="68"/>
      <c r="S332" s="65"/>
      <c r="T332" s="65"/>
      <c r="U332" s="65"/>
      <c r="V332" s="25"/>
      <c r="W332" s="25"/>
      <c r="X332" s="25"/>
      <c r="Y332" s="13"/>
      <c r="CV332"/>
      <c r="CW332"/>
      <c r="CX332"/>
      <c r="CY332"/>
    </row>
    <row r="333" spans="1:103">
      <c r="B333" s="1"/>
      <c r="C333" s="1"/>
      <c r="D333" s="1"/>
      <c r="E333" s="63"/>
      <c r="F333" s="63" t="s">
        <v>265</v>
      </c>
      <c r="G333" s="63"/>
      <c r="H333" s="63"/>
      <c r="I333" s="63"/>
      <c r="J333" s="64"/>
      <c r="K333" s="65"/>
      <c r="L333" s="66"/>
      <c r="M333" s="65"/>
      <c r="N333" s="67"/>
      <c r="O333" s="65"/>
      <c r="P333" s="65"/>
      <c r="Q333" s="65"/>
      <c r="R333" s="68"/>
      <c r="S333" s="65"/>
      <c r="T333" s="65"/>
      <c r="U333" s="65"/>
      <c r="V333" s="25"/>
      <c r="W333" s="25"/>
      <c r="X333" s="25"/>
      <c r="Y333" s="13"/>
      <c r="CV333"/>
      <c r="CW333"/>
      <c r="CX333"/>
      <c r="CY333"/>
    </row>
    <row r="334" spans="1:103">
      <c r="B334" s="1"/>
      <c r="C334" s="1"/>
      <c r="D334" s="1"/>
      <c r="E334" s="63"/>
      <c r="F334" s="63"/>
      <c r="G334" s="63" t="s">
        <v>266</v>
      </c>
      <c r="H334" s="63"/>
      <c r="I334" s="63"/>
      <c r="J334" s="64"/>
      <c r="K334" s="65"/>
      <c r="L334" s="66"/>
      <c r="M334" s="65"/>
      <c r="N334" s="67"/>
      <c r="O334" s="65"/>
      <c r="P334" s="65"/>
      <c r="Q334" s="65"/>
      <c r="R334" s="68"/>
      <c r="S334" s="65"/>
      <c r="T334" s="65"/>
      <c r="U334" s="65"/>
      <c r="V334" s="25"/>
      <c r="W334" s="25"/>
      <c r="X334" s="25"/>
      <c r="Y334" s="13"/>
      <c r="CV334"/>
      <c r="CW334"/>
      <c r="CX334"/>
      <c r="CY334"/>
    </row>
    <row r="335" spans="1:103">
      <c r="B335" s="1"/>
      <c r="C335" s="1"/>
      <c r="D335" s="1"/>
      <c r="E335" s="63"/>
      <c r="F335" s="63"/>
      <c r="G335" s="63"/>
      <c r="H335" s="63" t="s">
        <v>267</v>
      </c>
      <c r="I335" s="63"/>
      <c r="J335" s="64"/>
      <c r="K335" s="65">
        <v>0</v>
      </c>
      <c r="L335" s="66"/>
      <c r="M335" s="65">
        <v>0</v>
      </c>
      <c r="N335" s="67"/>
      <c r="O335" s="65">
        <f>L335+M335</f>
        <v>0</v>
      </c>
      <c r="P335" s="65"/>
      <c r="Q335" s="65">
        <v>131.25</v>
      </c>
      <c r="R335" s="68"/>
      <c r="S335" s="65">
        <v>0</v>
      </c>
      <c r="T335" s="65"/>
      <c r="U335" s="65">
        <v>0</v>
      </c>
      <c r="V335" s="25"/>
      <c r="W335" s="25"/>
      <c r="X335" s="25"/>
      <c r="Y335" s="13"/>
      <c r="CV335"/>
      <c r="CW335"/>
      <c r="CX335"/>
      <c r="CY335"/>
    </row>
    <row r="336" spans="1:103">
      <c r="B336" s="1"/>
      <c r="C336" s="1"/>
      <c r="D336" s="1"/>
      <c r="E336" s="63"/>
      <c r="F336" s="63"/>
      <c r="G336" s="63"/>
      <c r="H336" s="63" t="s">
        <v>325</v>
      </c>
      <c r="I336" s="63"/>
      <c r="J336" s="64"/>
      <c r="K336" s="65">
        <v>0</v>
      </c>
      <c r="L336" s="66"/>
      <c r="M336" s="65">
        <v>0</v>
      </c>
      <c r="N336" s="67"/>
      <c r="O336" s="65">
        <f>L336+M336</f>
        <v>0</v>
      </c>
      <c r="P336" s="65"/>
      <c r="Q336" s="70">
        <v>0</v>
      </c>
      <c r="R336" s="68"/>
      <c r="S336" s="65">
        <v>0</v>
      </c>
      <c r="T336" s="70"/>
      <c r="U336" s="70">
        <v>0</v>
      </c>
      <c r="V336" s="25"/>
      <c r="W336" s="25"/>
      <c r="X336" s="25"/>
      <c r="Y336" s="13"/>
      <c r="CV336"/>
      <c r="CW336"/>
      <c r="CX336"/>
      <c r="CY336"/>
    </row>
    <row r="337" spans="1:103">
      <c r="B337" s="1"/>
      <c r="C337" s="1"/>
      <c r="D337" s="1"/>
      <c r="E337" s="63"/>
      <c r="F337" s="63"/>
      <c r="G337" s="63"/>
      <c r="H337" s="63" t="s">
        <v>268</v>
      </c>
      <c r="I337" s="63"/>
      <c r="J337" s="64"/>
      <c r="K337" s="65">
        <v>2472.19</v>
      </c>
      <c r="L337" s="66"/>
      <c r="M337" s="65">
        <v>5011.6899999999996</v>
      </c>
      <c r="N337" s="67"/>
      <c r="O337" s="70">
        <v>2259.92</v>
      </c>
      <c r="P337" s="65"/>
      <c r="Q337" s="110">
        <v>0</v>
      </c>
      <c r="R337" s="68"/>
      <c r="S337" s="65">
        <v>251.9</v>
      </c>
      <c r="T337" s="70"/>
      <c r="U337" s="70">
        <v>0</v>
      </c>
      <c r="V337" s="25"/>
      <c r="W337" s="25"/>
      <c r="X337" s="25"/>
      <c r="Y337" s="13"/>
      <c r="CV337"/>
      <c r="CW337"/>
      <c r="CX337"/>
      <c r="CY337"/>
    </row>
    <row r="338" spans="1:103">
      <c r="B338" s="1"/>
      <c r="C338" s="1"/>
      <c r="D338" s="1"/>
      <c r="E338" s="63"/>
      <c r="F338" s="63"/>
      <c r="G338" s="63"/>
      <c r="H338" s="63" t="s">
        <v>269</v>
      </c>
      <c r="I338" s="63"/>
      <c r="J338" s="64"/>
      <c r="K338" s="65">
        <v>189.08</v>
      </c>
      <c r="L338" s="66"/>
      <c r="M338" s="65">
        <v>383.42</v>
      </c>
      <c r="N338" s="67"/>
      <c r="O338" s="70">
        <v>172.87</v>
      </c>
      <c r="P338" s="65"/>
      <c r="Q338" s="110">
        <v>0</v>
      </c>
      <c r="R338" s="68"/>
      <c r="S338" s="65">
        <v>19.27</v>
      </c>
      <c r="T338" s="70"/>
      <c r="U338" s="70">
        <v>0</v>
      </c>
      <c r="V338" s="25"/>
      <c r="W338" s="25"/>
      <c r="X338" s="25"/>
      <c r="Y338" s="13"/>
      <c r="CV338"/>
      <c r="CW338"/>
      <c r="CX338"/>
      <c r="CY338"/>
    </row>
    <row r="339" spans="1:103">
      <c r="B339" s="1"/>
      <c r="C339" s="1"/>
      <c r="D339" s="1"/>
      <c r="E339" s="63"/>
      <c r="F339" s="63"/>
      <c r="G339" s="63"/>
      <c r="H339" s="63" t="s">
        <v>271</v>
      </c>
      <c r="I339" s="63"/>
      <c r="J339" s="64"/>
      <c r="K339" s="65">
        <v>8.83</v>
      </c>
      <c r="L339" s="66"/>
      <c r="M339" s="65">
        <v>1.66</v>
      </c>
      <c r="N339" s="67"/>
      <c r="O339" s="70">
        <v>1.67</v>
      </c>
      <c r="P339" s="65"/>
      <c r="Q339" s="110">
        <v>0</v>
      </c>
      <c r="R339" s="68"/>
      <c r="S339" s="65">
        <v>0.28999999999999998</v>
      </c>
      <c r="T339" s="70"/>
      <c r="U339" s="70">
        <v>0</v>
      </c>
      <c r="V339" s="25"/>
      <c r="W339" s="25"/>
      <c r="X339" s="25"/>
      <c r="Y339" s="13"/>
      <c r="CV339"/>
      <c r="CW339"/>
      <c r="CX339"/>
      <c r="CY339"/>
    </row>
    <row r="340" spans="1:103">
      <c r="B340" s="1"/>
      <c r="C340" s="1"/>
      <c r="D340" s="1"/>
      <c r="E340" s="63"/>
      <c r="F340" s="63"/>
      <c r="G340" s="63"/>
      <c r="H340" s="63" t="s">
        <v>270</v>
      </c>
      <c r="I340" s="63"/>
      <c r="J340" s="64"/>
      <c r="K340" s="65">
        <v>48.42</v>
      </c>
      <c r="L340" s="66"/>
      <c r="M340" s="65">
        <v>200.7</v>
      </c>
      <c r="N340" s="67"/>
      <c r="O340" s="70">
        <v>55.37</v>
      </c>
      <c r="P340" s="65"/>
      <c r="Q340" s="110">
        <v>0</v>
      </c>
      <c r="R340" s="68"/>
      <c r="S340" s="65">
        <v>17</v>
      </c>
      <c r="T340" s="70"/>
      <c r="U340" s="70">
        <v>0</v>
      </c>
      <c r="V340" s="25"/>
      <c r="W340" s="25"/>
      <c r="X340" s="25"/>
      <c r="Y340" s="13"/>
      <c r="CV340"/>
      <c r="CW340"/>
      <c r="CX340"/>
      <c r="CY340"/>
    </row>
    <row r="341" spans="1:103">
      <c r="B341" s="1"/>
      <c r="C341" s="1"/>
      <c r="D341" s="1"/>
      <c r="E341" s="63"/>
      <c r="F341" s="63"/>
      <c r="G341" s="63"/>
      <c r="H341" s="63" t="s">
        <v>362</v>
      </c>
      <c r="I341" s="63"/>
      <c r="J341" s="64"/>
      <c r="K341" s="65">
        <v>6966.29</v>
      </c>
      <c r="L341" s="66"/>
      <c r="M341" s="65">
        <v>506.69</v>
      </c>
      <c r="N341" s="67"/>
      <c r="O341" s="65">
        <v>6482.75</v>
      </c>
      <c r="P341" s="65"/>
      <c r="Q341" s="110">
        <v>2181.0100000000002</v>
      </c>
      <c r="R341" s="68"/>
      <c r="S341" s="65">
        <v>6579.05</v>
      </c>
      <c r="T341" s="65">
        <v>5000</v>
      </c>
      <c r="U341" s="65">
        <v>5000</v>
      </c>
      <c r="V341" s="25"/>
      <c r="W341" s="25"/>
      <c r="X341" s="25"/>
      <c r="Y341" s="13"/>
      <c r="CV341"/>
      <c r="CW341"/>
      <c r="CX341"/>
      <c r="CY341"/>
    </row>
    <row r="342" spans="1:103">
      <c r="B342" s="1"/>
      <c r="C342" s="1"/>
      <c r="D342" s="1"/>
      <c r="E342" s="63"/>
      <c r="F342" s="63"/>
      <c r="G342" s="63" t="s">
        <v>272</v>
      </c>
      <c r="H342" s="63"/>
      <c r="I342" s="63"/>
      <c r="J342" s="64"/>
      <c r="K342" s="65">
        <f>ROUND(SUM(K334:K341),5)</f>
        <v>9684.81</v>
      </c>
      <c r="L342" s="66"/>
      <c r="M342" s="65">
        <f>ROUND(SUM(M334:M341),5)</f>
        <v>6104.16</v>
      </c>
      <c r="N342" s="67"/>
      <c r="O342" s="65">
        <f>ROUND(SUM(O334:O341),5)</f>
        <v>8972.58</v>
      </c>
      <c r="P342" s="65"/>
      <c r="Q342" s="65">
        <f>ROUND(SUM(Q334:Q341),5)</f>
        <v>2312.2600000000002</v>
      </c>
      <c r="R342" s="68"/>
      <c r="S342" s="65">
        <f>ROUND(SUM(S334:S341),5)</f>
        <v>6867.51</v>
      </c>
      <c r="T342" s="65">
        <f>ROUND(SUM(T334:T341),5)</f>
        <v>5000</v>
      </c>
      <c r="U342" s="65">
        <f>ROUND(SUM(U334:U341),5)</f>
        <v>5000</v>
      </c>
      <c r="V342" s="25"/>
      <c r="W342" s="25"/>
      <c r="X342" s="25"/>
      <c r="Y342" s="13"/>
      <c r="CV342"/>
      <c r="CW342"/>
      <c r="CX342"/>
      <c r="CY342"/>
    </row>
    <row r="343" spans="1:103" s="49" customFormat="1">
      <c r="A343" s="46"/>
      <c r="B343" s="47"/>
      <c r="C343" s="47"/>
      <c r="D343" s="47"/>
      <c r="E343" s="94"/>
      <c r="F343" s="94" t="s">
        <v>273</v>
      </c>
      <c r="G343" s="94"/>
      <c r="H343" s="94"/>
      <c r="I343" s="94"/>
      <c r="J343" s="95"/>
      <c r="K343" s="96"/>
      <c r="L343" s="97"/>
      <c r="M343" s="96"/>
      <c r="N343" s="98"/>
      <c r="O343" s="96">
        <f>L343+M343</f>
        <v>0</v>
      </c>
      <c r="P343" s="96"/>
      <c r="Q343" s="96"/>
      <c r="R343" s="96"/>
      <c r="S343" s="96"/>
      <c r="T343" s="96"/>
      <c r="U343" s="96"/>
      <c r="V343" s="48"/>
      <c r="W343" s="48"/>
      <c r="X343" s="48"/>
    </row>
    <row r="344" spans="1:103">
      <c r="B344" s="1"/>
      <c r="C344" s="1"/>
      <c r="D344" s="1"/>
      <c r="E344" s="63"/>
      <c r="F344" s="63"/>
      <c r="G344" s="63" t="s">
        <v>274</v>
      </c>
      <c r="H344" s="63"/>
      <c r="I344" s="63"/>
      <c r="J344" s="64"/>
      <c r="K344" s="65">
        <v>7000</v>
      </c>
      <c r="L344" s="66"/>
      <c r="M344" s="65">
        <v>22603</v>
      </c>
      <c r="N344" s="67"/>
      <c r="O344" s="65">
        <v>27530</v>
      </c>
      <c r="P344" s="65"/>
      <c r="Q344" s="110">
        <v>30670</v>
      </c>
      <c r="R344" s="68"/>
      <c r="S344" s="65">
        <v>31170</v>
      </c>
      <c r="T344" s="65">
        <v>31950</v>
      </c>
      <c r="U344" s="65">
        <v>33200</v>
      </c>
      <c r="V344" s="25"/>
      <c r="W344" s="25"/>
      <c r="X344" s="25"/>
      <c r="Y344" s="13"/>
      <c r="CV344"/>
      <c r="CW344"/>
      <c r="CX344"/>
      <c r="CY344"/>
    </row>
    <row r="345" spans="1:103">
      <c r="B345" s="1"/>
      <c r="C345" s="1"/>
      <c r="D345" s="1"/>
      <c r="E345" s="63"/>
      <c r="F345" s="63"/>
      <c r="G345" s="63" t="s">
        <v>275</v>
      </c>
      <c r="H345" s="63"/>
      <c r="I345" s="63"/>
      <c r="J345" s="64"/>
      <c r="K345" s="65">
        <v>0</v>
      </c>
      <c r="L345" s="66"/>
      <c r="M345" s="65">
        <v>0</v>
      </c>
      <c r="N345" s="67"/>
      <c r="O345" s="65">
        <f>L345+M345</f>
        <v>0</v>
      </c>
      <c r="P345" s="65"/>
      <c r="Q345" s="65">
        <v>0</v>
      </c>
      <c r="R345" s="68"/>
      <c r="S345" s="65"/>
      <c r="T345" s="65">
        <v>0</v>
      </c>
      <c r="U345" s="65"/>
      <c r="V345" s="25"/>
      <c r="W345" s="25"/>
      <c r="X345" s="25"/>
      <c r="Y345" s="13"/>
      <c r="CV345"/>
      <c r="CW345"/>
      <c r="CX345"/>
      <c r="CY345"/>
    </row>
    <row r="346" spans="1:103">
      <c r="B346" s="1"/>
      <c r="C346" s="1"/>
      <c r="D346" s="1"/>
      <c r="E346" s="63"/>
      <c r="F346" s="63" t="s">
        <v>276</v>
      </c>
      <c r="G346" s="63"/>
      <c r="H346" s="63"/>
      <c r="I346" s="63"/>
      <c r="J346" s="64"/>
      <c r="K346" s="65">
        <f>ROUND(SUM(K343:K345),5)</f>
        <v>7000</v>
      </c>
      <c r="L346" s="66"/>
      <c r="M346" s="65">
        <f>ROUND(SUM(M343:M345),5)</f>
        <v>22603</v>
      </c>
      <c r="N346" s="67"/>
      <c r="O346" s="65">
        <f>SUM(O344:O345)</f>
        <v>27530</v>
      </c>
      <c r="P346" s="65"/>
      <c r="Q346" s="65">
        <f>ROUND(SUM(Q343:Q345),5)</f>
        <v>30670</v>
      </c>
      <c r="R346" s="68"/>
      <c r="S346" s="65">
        <f>ROUND(SUM(S343:S345),5)</f>
        <v>31170</v>
      </c>
      <c r="T346" s="65">
        <f>ROUND(SUM(T343:T345),5)</f>
        <v>31950</v>
      </c>
      <c r="U346" s="65">
        <f>ROUND(SUM(U343:U345),5)</f>
        <v>33200</v>
      </c>
      <c r="V346" s="25"/>
      <c r="W346" s="25"/>
      <c r="X346" s="25"/>
      <c r="Y346" s="13"/>
      <c r="CV346"/>
      <c r="CW346"/>
      <c r="CX346"/>
      <c r="CY346"/>
    </row>
    <row r="347" spans="1:103">
      <c r="B347" s="1"/>
      <c r="C347" s="1"/>
      <c r="D347" s="1"/>
      <c r="E347" s="63"/>
      <c r="F347" s="63" t="s">
        <v>277</v>
      </c>
      <c r="G347" s="63"/>
      <c r="H347" s="63"/>
      <c r="I347" s="63"/>
      <c r="J347" s="64"/>
      <c r="K347" s="65"/>
      <c r="L347" s="66"/>
      <c r="M347" s="65"/>
      <c r="N347" s="67"/>
      <c r="O347" s="65"/>
      <c r="P347" s="65"/>
      <c r="Q347" s="65"/>
      <c r="R347" s="68"/>
      <c r="S347" s="65"/>
      <c r="T347" s="65"/>
      <c r="U347" s="65"/>
      <c r="V347" s="25"/>
      <c r="W347" s="25"/>
      <c r="X347" s="25"/>
      <c r="Y347" s="13"/>
      <c r="CV347"/>
      <c r="CW347"/>
      <c r="CX347"/>
      <c r="CY347"/>
    </row>
    <row r="348" spans="1:103">
      <c r="B348" s="1"/>
      <c r="C348" s="1"/>
      <c r="D348" s="1"/>
      <c r="E348" s="63"/>
      <c r="F348" s="63"/>
      <c r="G348" s="63" t="s">
        <v>278</v>
      </c>
      <c r="H348" s="63"/>
      <c r="I348" s="63"/>
      <c r="J348" s="64"/>
      <c r="K348" s="65">
        <v>11305</v>
      </c>
      <c r="L348" s="66"/>
      <c r="M348" s="65">
        <v>11325</v>
      </c>
      <c r="N348" s="67"/>
      <c r="O348" s="65">
        <v>18875</v>
      </c>
      <c r="P348" s="65"/>
      <c r="Q348" s="110">
        <v>11325</v>
      </c>
      <c r="R348" s="68"/>
      <c r="S348" s="65">
        <v>7550</v>
      </c>
      <c r="T348" s="65">
        <v>15100</v>
      </c>
      <c r="U348" s="65">
        <v>15100</v>
      </c>
      <c r="V348" s="25"/>
      <c r="W348" s="25"/>
      <c r="X348" s="25"/>
      <c r="Y348" s="13"/>
      <c r="CV348"/>
      <c r="CW348"/>
      <c r="CX348"/>
      <c r="CY348"/>
    </row>
    <row r="349" spans="1:103">
      <c r="B349" s="1"/>
      <c r="C349" s="1"/>
      <c r="D349" s="1"/>
      <c r="E349" s="63"/>
      <c r="F349" s="63"/>
      <c r="G349" s="63" t="s">
        <v>326</v>
      </c>
      <c r="H349" s="63"/>
      <c r="I349" s="63"/>
      <c r="J349" s="64"/>
      <c r="K349" s="65">
        <v>0</v>
      </c>
      <c r="L349" s="66"/>
      <c r="M349" s="65">
        <v>797.98</v>
      </c>
      <c r="N349" s="67"/>
      <c r="O349" s="65">
        <v>553.32000000000005</v>
      </c>
      <c r="P349" s="65"/>
      <c r="Q349" s="110">
        <v>255.69</v>
      </c>
      <c r="R349" s="68"/>
      <c r="S349" s="65">
        <v>200</v>
      </c>
      <c r="T349" s="65">
        <v>1500</v>
      </c>
      <c r="U349" s="65">
        <v>1500</v>
      </c>
      <c r="V349" s="25"/>
      <c r="W349" s="25"/>
      <c r="X349" s="25"/>
      <c r="Y349" s="13"/>
      <c r="CV349"/>
      <c r="CW349"/>
      <c r="CX349"/>
      <c r="CY349"/>
    </row>
    <row r="350" spans="1:103">
      <c r="B350" s="1"/>
      <c r="C350" s="1"/>
      <c r="D350" s="1"/>
      <c r="E350" s="63"/>
      <c r="F350" s="63"/>
      <c r="G350" s="63" t="s">
        <v>279</v>
      </c>
      <c r="H350" s="63"/>
      <c r="I350" s="63"/>
      <c r="J350" s="64"/>
      <c r="K350" s="65">
        <v>88509</v>
      </c>
      <c r="L350" s="66"/>
      <c r="M350" s="65">
        <v>120165.39</v>
      </c>
      <c r="N350" s="67"/>
      <c r="O350" s="70">
        <v>115952.31</v>
      </c>
      <c r="P350" s="65"/>
      <c r="Q350" s="110">
        <v>99871.4</v>
      </c>
      <c r="R350" s="68"/>
      <c r="S350" s="65">
        <v>68999.789999999994</v>
      </c>
      <c r="T350" s="70">
        <v>116250</v>
      </c>
      <c r="U350" s="70">
        <v>116250</v>
      </c>
      <c r="V350" s="25"/>
      <c r="W350" s="25"/>
      <c r="X350" s="25"/>
      <c r="Y350" s="13"/>
      <c r="CV350"/>
      <c r="CW350"/>
      <c r="CX350"/>
      <c r="CY350"/>
    </row>
    <row r="351" spans="1:103">
      <c r="B351" s="1"/>
      <c r="C351" s="1"/>
      <c r="D351" s="1"/>
      <c r="E351" s="63"/>
      <c r="F351" s="63"/>
      <c r="G351" s="63" t="s">
        <v>280</v>
      </c>
      <c r="H351" s="63"/>
      <c r="I351" s="63"/>
      <c r="J351" s="64"/>
      <c r="K351" s="65">
        <v>0</v>
      </c>
      <c r="L351" s="66"/>
      <c r="M351" s="65">
        <v>0</v>
      </c>
      <c r="N351" s="67"/>
      <c r="O351" s="65">
        <v>0</v>
      </c>
      <c r="P351" s="65"/>
      <c r="Q351" s="70">
        <v>0</v>
      </c>
      <c r="R351" s="68"/>
      <c r="S351" s="65"/>
      <c r="T351" s="70">
        <v>0</v>
      </c>
      <c r="U351" s="70">
        <v>0</v>
      </c>
      <c r="V351" s="25"/>
      <c r="W351" s="25"/>
      <c r="X351" s="25"/>
      <c r="Y351" s="13"/>
      <c r="CV351"/>
      <c r="CW351"/>
      <c r="CX351"/>
      <c r="CY351"/>
    </row>
    <row r="352" spans="1:103">
      <c r="B352" s="1"/>
      <c r="C352" s="1"/>
      <c r="D352" s="1"/>
      <c r="E352" s="63"/>
      <c r="F352" s="63" t="s">
        <v>281</v>
      </c>
      <c r="G352" s="63"/>
      <c r="H352" s="63"/>
      <c r="I352" s="63"/>
      <c r="J352" s="64"/>
      <c r="K352" s="65">
        <f>ROUND(SUM(K347:K351),5)</f>
        <v>99814</v>
      </c>
      <c r="L352" s="66"/>
      <c r="M352" s="65">
        <f>ROUND(SUM(M347:M351),5)</f>
        <v>132288.37</v>
      </c>
      <c r="N352" s="67"/>
      <c r="O352" s="65">
        <f>SUM(O348:O351)</f>
        <v>135380.63</v>
      </c>
      <c r="P352" s="65"/>
      <c r="Q352" s="65">
        <f>ROUND(SUM(Q347:Q351),5)</f>
        <v>111452.09</v>
      </c>
      <c r="R352" s="68"/>
      <c r="S352" s="65">
        <f>ROUND(SUM(S347:S351),5)</f>
        <v>76749.789999999994</v>
      </c>
      <c r="T352" s="65">
        <f>ROUND(SUM(T347:T351),5)</f>
        <v>132850</v>
      </c>
      <c r="U352" s="65">
        <f>ROUND(SUM(U347:U351),5)</f>
        <v>132850</v>
      </c>
      <c r="V352" s="25"/>
      <c r="W352" s="25"/>
      <c r="X352" s="25"/>
      <c r="Y352" s="13"/>
      <c r="CV352"/>
      <c r="CW352"/>
      <c r="CX352"/>
      <c r="CY352"/>
    </row>
    <row r="353" spans="1:103" s="10" customFormat="1">
      <c r="A353" s="44"/>
      <c r="B353" s="60"/>
      <c r="C353" s="60"/>
      <c r="D353" s="60"/>
      <c r="E353" s="77" t="s">
        <v>282</v>
      </c>
      <c r="F353" s="77"/>
      <c r="G353" s="77"/>
      <c r="H353" s="77"/>
      <c r="I353" s="77"/>
      <c r="J353" s="78"/>
      <c r="K353" s="79">
        <f>ROUND(K332+K342+K346+K352,5)</f>
        <v>116498.81</v>
      </c>
      <c r="L353" s="80"/>
      <c r="M353" s="79">
        <f>ROUND(M332+M342+M346+M352,5)</f>
        <v>160995.53</v>
      </c>
      <c r="N353" s="81"/>
      <c r="O353" s="79">
        <f>ROUND(O332+O342+O346+O352,5)</f>
        <v>171883.21</v>
      </c>
      <c r="P353" s="79"/>
      <c r="Q353" s="79">
        <f>ROUND(Q342+Q346+Q352,5)</f>
        <v>144434.35</v>
      </c>
      <c r="R353" s="79"/>
      <c r="S353" s="79">
        <f>ROUND(S332+S342+S346+S352,5)</f>
        <v>114787.3</v>
      </c>
      <c r="T353" s="79">
        <f>ROUND(T332+T342+T346+T352,5)</f>
        <v>169800</v>
      </c>
      <c r="U353" s="79">
        <f>ROUND(U332+U342+U346+U352,5)</f>
        <v>171050</v>
      </c>
      <c r="V353" s="25"/>
      <c r="W353" s="25"/>
      <c r="X353" s="25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</row>
    <row r="354" spans="1:103">
      <c r="B354" s="1"/>
      <c r="C354" s="1"/>
      <c r="D354" s="1"/>
      <c r="E354" s="63" t="s">
        <v>283</v>
      </c>
      <c r="F354" s="63"/>
      <c r="G354" s="63"/>
      <c r="H354" s="63"/>
      <c r="I354" s="63"/>
      <c r="J354" s="64"/>
      <c r="K354" s="65"/>
      <c r="L354" s="66"/>
      <c r="M354" s="65"/>
      <c r="N354" s="67"/>
      <c r="O354" s="65"/>
      <c r="P354" s="65"/>
      <c r="Q354" s="65"/>
      <c r="R354" s="68"/>
      <c r="S354" s="65"/>
      <c r="T354" s="65"/>
      <c r="U354" s="65"/>
      <c r="V354" s="25"/>
      <c r="W354" s="25"/>
      <c r="X354" s="25"/>
      <c r="Y354" s="13"/>
      <c r="CV354"/>
      <c r="CW354"/>
      <c r="CX354"/>
      <c r="CY354"/>
    </row>
    <row r="355" spans="1:103">
      <c r="B355" s="1"/>
      <c r="C355" s="1"/>
      <c r="D355" s="1"/>
      <c r="E355" s="63"/>
      <c r="F355" s="63" t="s">
        <v>284</v>
      </c>
      <c r="G355" s="63"/>
      <c r="H355" s="63"/>
      <c r="I355" s="63"/>
      <c r="J355" s="64"/>
      <c r="K355" s="65">
        <v>0</v>
      </c>
      <c r="L355" s="66"/>
      <c r="M355" s="65">
        <v>0</v>
      </c>
      <c r="N355" s="67"/>
      <c r="O355" s="65">
        <f>L355+M355</f>
        <v>0</v>
      </c>
      <c r="P355" s="65"/>
      <c r="Q355" s="65">
        <v>0</v>
      </c>
      <c r="R355" s="68"/>
      <c r="S355" s="65">
        <v>0</v>
      </c>
      <c r="T355" s="65">
        <v>0</v>
      </c>
      <c r="U355" s="65">
        <v>0</v>
      </c>
      <c r="V355" s="25"/>
      <c r="W355" s="25"/>
      <c r="X355" s="25"/>
      <c r="Y355" s="13"/>
      <c r="CV355"/>
      <c r="CW355"/>
      <c r="CX355"/>
      <c r="CY355"/>
    </row>
    <row r="356" spans="1:103">
      <c r="B356" s="1"/>
      <c r="C356" s="1"/>
      <c r="D356" s="1"/>
      <c r="E356" s="63"/>
      <c r="F356" s="63" t="s">
        <v>285</v>
      </c>
      <c r="G356" s="63"/>
      <c r="H356" s="63"/>
      <c r="I356" s="63"/>
      <c r="J356" s="64"/>
      <c r="K356" s="65"/>
      <c r="L356" s="66"/>
      <c r="M356" s="65">
        <v>0</v>
      </c>
      <c r="N356" s="67"/>
      <c r="O356" s="65">
        <f>L356+M356</f>
        <v>0</v>
      </c>
      <c r="P356" s="65"/>
      <c r="Q356" s="65">
        <v>0</v>
      </c>
      <c r="R356" s="68"/>
      <c r="S356" s="65">
        <v>0</v>
      </c>
      <c r="T356" s="65">
        <v>0</v>
      </c>
      <c r="U356" s="65">
        <v>0</v>
      </c>
      <c r="V356" s="25"/>
      <c r="W356" s="25"/>
      <c r="X356" s="25"/>
      <c r="Y356" s="13"/>
      <c r="CV356"/>
      <c r="CW356"/>
      <c r="CX356"/>
      <c r="CY356"/>
    </row>
    <row r="357" spans="1:103">
      <c r="B357" s="1"/>
      <c r="C357" s="1"/>
      <c r="D357" s="1"/>
      <c r="E357" s="63"/>
      <c r="F357" s="63" t="s">
        <v>327</v>
      </c>
      <c r="G357" s="63"/>
      <c r="H357" s="63"/>
      <c r="I357" s="63"/>
      <c r="J357" s="64"/>
      <c r="K357" s="65">
        <v>0</v>
      </c>
      <c r="L357" s="66"/>
      <c r="M357" s="65">
        <v>0</v>
      </c>
      <c r="N357" s="67"/>
      <c r="O357" s="65">
        <f>L357+M357</f>
        <v>0</v>
      </c>
      <c r="P357" s="65"/>
      <c r="Q357" s="65">
        <v>0</v>
      </c>
      <c r="R357" s="68"/>
      <c r="S357" s="65">
        <v>0</v>
      </c>
      <c r="T357" s="65">
        <v>0</v>
      </c>
      <c r="U357" s="65">
        <v>0</v>
      </c>
      <c r="V357" s="25"/>
      <c r="W357" s="25"/>
      <c r="X357" s="25"/>
      <c r="Y357" s="13"/>
      <c r="CV357"/>
      <c r="CW357"/>
      <c r="CX357"/>
      <c r="CY357"/>
    </row>
    <row r="358" spans="1:103">
      <c r="B358" s="1"/>
      <c r="C358" s="1"/>
      <c r="D358" s="1"/>
      <c r="E358" s="63"/>
      <c r="F358" s="63" t="s">
        <v>286</v>
      </c>
      <c r="G358" s="63"/>
      <c r="H358" s="63"/>
      <c r="I358" s="63"/>
      <c r="J358" s="64"/>
      <c r="K358" s="65">
        <v>30879.22</v>
      </c>
      <c r="L358" s="66"/>
      <c r="M358" s="65">
        <v>0</v>
      </c>
      <c r="N358" s="67"/>
      <c r="O358" s="65">
        <v>1349.84</v>
      </c>
      <c r="P358" s="65"/>
      <c r="Q358" s="110">
        <v>0</v>
      </c>
      <c r="R358" s="68"/>
      <c r="S358" s="65">
        <v>0</v>
      </c>
      <c r="T358" s="65">
        <v>0</v>
      </c>
      <c r="U358" s="65">
        <v>0</v>
      </c>
      <c r="V358" s="25"/>
      <c r="W358" s="25"/>
      <c r="X358" s="25"/>
      <c r="Y358" s="13"/>
      <c r="CV358"/>
      <c r="CW358"/>
      <c r="CX358"/>
      <c r="CY358"/>
    </row>
    <row r="359" spans="1:103" s="16" customFormat="1">
      <c r="A359" s="40"/>
      <c r="B359" s="1"/>
      <c r="C359" s="1"/>
      <c r="D359" s="1"/>
      <c r="E359" s="63"/>
      <c r="F359" s="63"/>
      <c r="G359" s="63"/>
      <c r="H359" s="63" t="s">
        <v>385</v>
      </c>
      <c r="I359" s="63"/>
      <c r="J359" s="64"/>
      <c r="K359" s="65"/>
      <c r="L359" s="66"/>
      <c r="M359" s="65"/>
      <c r="N359" s="67"/>
      <c r="O359" s="65"/>
      <c r="P359" s="65"/>
      <c r="Q359" s="110"/>
      <c r="R359" s="68"/>
      <c r="S359" s="65"/>
      <c r="T359" s="65"/>
      <c r="U359" s="65">
        <v>3816000</v>
      </c>
      <c r="V359" s="25"/>
      <c r="W359" s="25"/>
      <c r="X359" s="25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</row>
    <row r="360" spans="1:103">
      <c r="B360" s="1"/>
      <c r="C360" s="1"/>
      <c r="D360" s="1"/>
      <c r="E360" s="63"/>
      <c r="F360" s="63" t="s">
        <v>287</v>
      </c>
      <c r="G360" s="63"/>
      <c r="H360" s="63"/>
      <c r="I360" s="63"/>
      <c r="J360" s="64"/>
      <c r="K360" s="65"/>
      <c r="L360" s="66"/>
      <c r="M360" s="65"/>
      <c r="N360" s="67"/>
      <c r="O360" s="65">
        <f>L360+M360</f>
        <v>0</v>
      </c>
      <c r="P360" s="65"/>
      <c r="Q360" s="65">
        <v>0</v>
      </c>
      <c r="R360" s="68"/>
      <c r="S360" s="65">
        <v>0</v>
      </c>
      <c r="T360" s="65">
        <v>0</v>
      </c>
      <c r="U360" s="65">
        <v>0</v>
      </c>
      <c r="V360" s="25"/>
      <c r="W360" s="25"/>
      <c r="X360" s="25"/>
      <c r="Y360" s="13"/>
      <c r="CV360"/>
      <c r="CW360"/>
      <c r="CX360"/>
      <c r="CY360"/>
    </row>
    <row r="361" spans="1:103" s="10" customFormat="1">
      <c r="A361" s="44"/>
      <c r="B361" s="60"/>
      <c r="C361" s="60"/>
      <c r="D361" s="60"/>
      <c r="E361" s="77" t="s">
        <v>288</v>
      </c>
      <c r="F361" s="77"/>
      <c r="G361" s="77"/>
      <c r="H361" s="77"/>
      <c r="I361" s="77"/>
      <c r="J361" s="78"/>
      <c r="K361" s="79">
        <f>ROUND(SUM(K354:K360),5)</f>
        <v>30879.22</v>
      </c>
      <c r="L361" s="80"/>
      <c r="M361" s="79">
        <f>ROUND(SUM(M354:M360),5)</f>
        <v>0</v>
      </c>
      <c r="N361" s="81"/>
      <c r="O361" s="79">
        <v>0</v>
      </c>
      <c r="P361" s="79"/>
      <c r="Q361" s="79">
        <f t="shared" ref="Q361" si="0">ROUND(SUM(Q354:Q360),5)</f>
        <v>0</v>
      </c>
      <c r="R361" s="79"/>
      <c r="S361" s="79">
        <f t="shared" ref="S361" si="1">ROUND(SUM(S354:S360),5)</f>
        <v>0</v>
      </c>
      <c r="T361" s="79">
        <f>ROUND(SUM(T354:T360),5)</f>
        <v>0</v>
      </c>
      <c r="U361" s="79">
        <f>ROUND(SUM(U354:U360),5)</f>
        <v>3816000</v>
      </c>
      <c r="V361" s="25"/>
      <c r="W361" s="25"/>
      <c r="X361" s="25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</row>
    <row r="362" spans="1:103">
      <c r="B362" s="1"/>
      <c r="C362" s="1"/>
      <c r="D362" s="1"/>
      <c r="E362" s="63" t="s">
        <v>289</v>
      </c>
      <c r="F362" s="63"/>
      <c r="G362" s="63"/>
      <c r="H362" s="63"/>
      <c r="I362" s="63"/>
      <c r="J362" s="64"/>
      <c r="K362" s="65"/>
      <c r="L362" s="66"/>
      <c r="M362" s="65"/>
      <c r="N362" s="67"/>
      <c r="O362" s="65"/>
      <c r="P362" s="65"/>
      <c r="Q362" s="65"/>
      <c r="R362" s="68"/>
      <c r="S362" s="65"/>
      <c r="T362" s="65"/>
      <c r="U362" s="65"/>
      <c r="V362" s="13"/>
      <c r="W362" s="25"/>
      <c r="X362" s="25"/>
      <c r="Y362" s="13"/>
      <c r="CV362"/>
      <c r="CW362"/>
      <c r="CX362"/>
      <c r="CY362"/>
    </row>
    <row r="363" spans="1:103" s="16" customFormat="1">
      <c r="A363" s="40"/>
      <c r="B363" s="1"/>
      <c r="C363" s="1"/>
      <c r="D363" s="1"/>
      <c r="E363" s="63"/>
      <c r="F363" s="63" t="s">
        <v>383</v>
      </c>
      <c r="G363" s="63"/>
      <c r="H363" s="63"/>
      <c r="I363" s="63"/>
      <c r="J363" s="64"/>
      <c r="K363" s="65"/>
      <c r="L363" s="66"/>
      <c r="M363" s="65"/>
      <c r="N363" s="67"/>
      <c r="O363" s="65"/>
      <c r="P363" s="65"/>
      <c r="Q363" s="65">
        <v>1158792</v>
      </c>
      <c r="R363" s="68"/>
      <c r="S363" s="65"/>
      <c r="T363" s="65"/>
      <c r="U363" s="65"/>
      <c r="V363" s="13"/>
      <c r="W363" s="25"/>
      <c r="X363" s="25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</row>
    <row r="364" spans="1:103">
      <c r="B364" s="1"/>
      <c r="C364" s="1"/>
      <c r="D364" s="1"/>
      <c r="E364" s="63"/>
      <c r="F364" s="63" t="s">
        <v>290</v>
      </c>
      <c r="G364" s="63"/>
      <c r="H364" s="63"/>
      <c r="I364" s="63"/>
      <c r="J364" s="64"/>
      <c r="K364" s="65">
        <v>160827.07999999999</v>
      </c>
      <c r="L364" s="66"/>
      <c r="M364" s="65">
        <v>5195323.01</v>
      </c>
      <c r="N364" s="67"/>
      <c r="O364" s="70">
        <v>247285.09</v>
      </c>
      <c r="P364" s="65"/>
      <c r="Q364" s="110">
        <v>364777.84</v>
      </c>
      <c r="R364" s="68"/>
      <c r="S364" s="65">
        <v>440124.08</v>
      </c>
      <c r="T364" s="70">
        <v>387319</v>
      </c>
      <c r="U364" s="70">
        <v>528000</v>
      </c>
      <c r="V364" s="13"/>
      <c r="W364" s="25"/>
      <c r="X364" s="25"/>
      <c r="Y364" s="13"/>
      <c r="CV364"/>
      <c r="CW364"/>
      <c r="CX364"/>
      <c r="CY364"/>
    </row>
    <row r="365" spans="1:103">
      <c r="B365" s="1"/>
      <c r="C365" s="1"/>
      <c r="D365" s="1"/>
      <c r="E365" s="63"/>
      <c r="F365" s="63" t="s">
        <v>291</v>
      </c>
      <c r="G365" s="63"/>
      <c r="H365" s="63"/>
      <c r="I365" s="63"/>
      <c r="J365" s="64"/>
      <c r="K365" s="65">
        <v>49372.51</v>
      </c>
      <c r="L365" s="66"/>
      <c r="M365" s="65">
        <v>82180.13</v>
      </c>
      <c r="N365" s="67"/>
      <c r="O365" s="70">
        <v>285440.40999999997</v>
      </c>
      <c r="P365" s="65"/>
      <c r="Q365" s="110">
        <v>219267.42</v>
      </c>
      <c r="R365" s="68"/>
      <c r="S365" s="65">
        <v>184805.37</v>
      </c>
      <c r="T365" s="70">
        <v>190989</v>
      </c>
      <c r="U365" s="70">
        <v>231452</v>
      </c>
      <c r="V365" s="13"/>
      <c r="W365" s="25"/>
      <c r="X365" s="25"/>
      <c r="Y365" s="13"/>
      <c r="CV365"/>
      <c r="CW365"/>
      <c r="CX365"/>
      <c r="CY365"/>
    </row>
    <row r="366" spans="1:103" s="10" customFormat="1">
      <c r="A366" s="44"/>
      <c r="B366" s="60"/>
      <c r="C366" s="60"/>
      <c r="D366" s="60"/>
      <c r="E366" s="77" t="s">
        <v>292</v>
      </c>
      <c r="F366" s="77"/>
      <c r="G366" s="77"/>
      <c r="H366" s="77"/>
      <c r="I366" s="77"/>
      <c r="J366" s="78"/>
      <c r="K366" s="79">
        <f>ROUND(SUM(K362:K365),5)</f>
        <v>210199.59</v>
      </c>
      <c r="L366" s="80"/>
      <c r="M366" s="79">
        <f>ROUND(SUM(M362:M365),5)</f>
        <v>5277503.1399999997</v>
      </c>
      <c r="N366" s="81"/>
      <c r="O366" s="79">
        <f>SUM(O364:O365)</f>
        <v>532725.5</v>
      </c>
      <c r="P366" s="79"/>
      <c r="Q366" s="79">
        <f>ROUND(SUM(Q362:Q365),5)</f>
        <v>1742837.26</v>
      </c>
      <c r="R366" s="79"/>
      <c r="S366" s="79">
        <f>ROUND(SUM(S362:S365),5)</f>
        <v>624929.44999999995</v>
      </c>
      <c r="T366" s="79">
        <f>ROUND(SUM(T362:T365),5)</f>
        <v>578308</v>
      </c>
      <c r="U366" s="79">
        <f>ROUND(SUM(U362:U365),5)</f>
        <v>759452</v>
      </c>
      <c r="V366" s="13"/>
      <c r="W366" s="25"/>
      <c r="X366" s="25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</row>
    <row r="367" spans="1:103">
      <c r="B367" s="1"/>
      <c r="C367" s="1"/>
      <c r="D367" s="1"/>
      <c r="E367" s="63" t="s">
        <v>293</v>
      </c>
      <c r="F367" s="63"/>
      <c r="G367" s="63"/>
      <c r="H367" s="63"/>
      <c r="I367" s="63"/>
      <c r="J367" s="64"/>
      <c r="K367" s="65"/>
      <c r="L367" s="66"/>
      <c r="M367" s="65"/>
      <c r="N367" s="67"/>
      <c r="O367" s="65"/>
      <c r="P367" s="65"/>
      <c r="Q367" s="65"/>
      <c r="R367" s="68"/>
      <c r="S367" s="65"/>
      <c r="T367" s="65"/>
      <c r="U367" s="65"/>
      <c r="V367" s="25"/>
      <c r="W367" s="25"/>
      <c r="X367" s="25"/>
      <c r="Y367" s="13"/>
      <c r="CV367"/>
      <c r="CW367"/>
      <c r="CX367"/>
      <c r="CY367"/>
    </row>
    <row r="368" spans="1:103">
      <c r="B368" s="1"/>
      <c r="C368" s="1"/>
      <c r="D368" s="1"/>
      <c r="E368" s="63"/>
      <c r="F368" s="63" t="s">
        <v>341</v>
      </c>
      <c r="G368" s="63"/>
      <c r="H368" s="63"/>
      <c r="I368" s="63"/>
      <c r="J368" s="64"/>
      <c r="K368" s="65">
        <v>0</v>
      </c>
      <c r="L368" s="66"/>
      <c r="M368" s="65">
        <v>0</v>
      </c>
      <c r="N368" s="67"/>
      <c r="O368" s="65"/>
      <c r="P368" s="65"/>
      <c r="Q368" s="65">
        <v>0</v>
      </c>
      <c r="R368" s="68"/>
      <c r="S368" s="65">
        <v>0</v>
      </c>
      <c r="T368" s="65">
        <v>0</v>
      </c>
      <c r="U368" s="65"/>
      <c r="V368" s="25"/>
      <c r="W368" s="25"/>
      <c r="X368" s="25"/>
      <c r="Y368" s="13"/>
      <c r="CV368"/>
      <c r="CW368"/>
      <c r="CX368"/>
      <c r="CY368"/>
    </row>
    <row r="369" spans="1:103">
      <c r="B369" s="1"/>
      <c r="C369" s="1"/>
      <c r="D369" s="1"/>
      <c r="E369" s="63"/>
      <c r="F369" s="63" t="s">
        <v>351</v>
      </c>
      <c r="G369" s="63"/>
      <c r="H369" s="63"/>
      <c r="I369" s="63"/>
      <c r="J369" s="64"/>
      <c r="K369" s="65"/>
      <c r="L369" s="66"/>
      <c r="M369" s="65">
        <v>118588.19</v>
      </c>
      <c r="N369" s="67"/>
      <c r="P369" s="65"/>
      <c r="Q369" s="65">
        <v>40208</v>
      </c>
      <c r="R369" s="68"/>
      <c r="S369" s="65">
        <v>0</v>
      </c>
      <c r="T369" s="65">
        <v>0</v>
      </c>
      <c r="U369" s="65"/>
      <c r="V369" s="25"/>
      <c r="W369" s="25"/>
      <c r="X369" s="25"/>
      <c r="Y369" s="13"/>
      <c r="CV369"/>
      <c r="CW369"/>
      <c r="CX369"/>
      <c r="CY369"/>
    </row>
    <row r="370" spans="1:103">
      <c r="B370" s="1"/>
      <c r="C370" s="1"/>
      <c r="D370" s="1"/>
      <c r="E370" s="63"/>
      <c r="F370" s="63" t="s">
        <v>342</v>
      </c>
      <c r="G370" s="63"/>
      <c r="H370" s="63"/>
      <c r="I370" s="63"/>
      <c r="J370" s="64"/>
      <c r="K370" s="65">
        <v>0</v>
      </c>
      <c r="L370" s="66"/>
      <c r="M370" s="65">
        <v>0</v>
      </c>
      <c r="N370" s="67"/>
      <c r="O370" s="65">
        <v>0</v>
      </c>
      <c r="P370" s="65"/>
      <c r="Q370" s="65">
        <v>0</v>
      </c>
      <c r="R370" s="68"/>
      <c r="S370" s="65">
        <v>0</v>
      </c>
      <c r="T370" s="65">
        <v>0</v>
      </c>
      <c r="U370" s="65"/>
      <c r="V370" s="25"/>
      <c r="W370" s="25"/>
      <c r="X370" s="25"/>
      <c r="Y370" s="13"/>
      <c r="CV370"/>
      <c r="CW370"/>
      <c r="CX370"/>
      <c r="CY370"/>
    </row>
    <row r="371" spans="1:103">
      <c r="B371" s="1"/>
      <c r="C371" s="1"/>
      <c r="D371" s="1"/>
      <c r="E371" s="63"/>
      <c r="F371" s="63" t="s">
        <v>294</v>
      </c>
      <c r="G371" s="63"/>
      <c r="H371" s="63"/>
      <c r="I371" s="63"/>
      <c r="J371" s="64"/>
      <c r="K371" s="65">
        <v>2411.44</v>
      </c>
      <c r="L371" s="66"/>
      <c r="M371" s="65">
        <v>3761.74</v>
      </c>
      <c r="N371" s="67"/>
      <c r="O371" s="65">
        <v>4351.12</v>
      </c>
      <c r="P371" s="65"/>
      <c r="Q371" s="110">
        <v>4258.68</v>
      </c>
      <c r="R371" s="68"/>
      <c r="S371" s="65">
        <v>2748.55</v>
      </c>
      <c r="T371" s="65">
        <v>2500</v>
      </c>
      <c r="U371" s="65">
        <v>2500</v>
      </c>
      <c r="V371" s="25"/>
      <c r="W371" s="25"/>
      <c r="X371" s="25"/>
      <c r="Y371" s="13"/>
      <c r="CV371"/>
      <c r="CW371"/>
      <c r="CX371"/>
      <c r="CY371"/>
    </row>
    <row r="372" spans="1:103" s="10" customFormat="1">
      <c r="A372" s="44"/>
      <c r="B372" s="60"/>
      <c r="C372" s="60"/>
      <c r="D372" s="60"/>
      <c r="E372" s="77" t="s">
        <v>343</v>
      </c>
      <c r="F372" s="77"/>
      <c r="G372" s="77"/>
      <c r="H372" s="77"/>
      <c r="I372" s="77"/>
      <c r="J372" s="78"/>
      <c r="K372" s="79">
        <f>K368+K369+K370+K371</f>
        <v>2411.44</v>
      </c>
      <c r="L372" s="80"/>
      <c r="M372" s="79">
        <v>122349.93</v>
      </c>
      <c r="N372" s="81"/>
      <c r="O372" s="79">
        <v>4351.12</v>
      </c>
      <c r="P372" s="79"/>
      <c r="Q372" s="79">
        <v>44466.68</v>
      </c>
      <c r="R372" s="79"/>
      <c r="S372" s="79">
        <f>S368+S369+S370+S371</f>
        <v>2748.55</v>
      </c>
      <c r="T372" s="79">
        <f>SUM(T368:T371)</f>
        <v>2500</v>
      </c>
      <c r="U372" s="79">
        <v>2500</v>
      </c>
      <c r="V372" s="25"/>
      <c r="W372" s="25"/>
      <c r="X372" s="25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</row>
    <row r="373" spans="1:103" s="10" customFormat="1">
      <c r="A373" s="44"/>
      <c r="B373" s="60"/>
      <c r="C373" s="60"/>
      <c r="D373" s="60"/>
      <c r="E373" s="77" t="s">
        <v>363</v>
      </c>
      <c r="F373" s="77"/>
      <c r="G373" s="77"/>
      <c r="H373" s="77"/>
      <c r="I373" s="77"/>
      <c r="J373" s="78"/>
      <c r="K373" s="79"/>
      <c r="L373" s="80"/>
      <c r="M373" s="79"/>
      <c r="N373" s="81"/>
      <c r="O373" s="79"/>
      <c r="P373" s="79"/>
      <c r="Q373" s="79"/>
      <c r="R373" s="79"/>
      <c r="S373" s="79">
        <v>4219.67</v>
      </c>
      <c r="T373" s="79"/>
      <c r="U373" s="79"/>
      <c r="V373" s="25"/>
      <c r="W373" s="25"/>
      <c r="X373" s="25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</row>
    <row r="374" spans="1:103">
      <c r="B374" s="1"/>
      <c r="C374" s="1"/>
      <c r="D374" s="1" t="s">
        <v>295</v>
      </c>
      <c r="E374" s="63"/>
      <c r="F374" s="63"/>
      <c r="G374" s="63"/>
      <c r="H374" s="63"/>
      <c r="I374" s="63"/>
      <c r="J374" s="64"/>
      <c r="K374" s="65">
        <f>ROUND(K95+SUM(K140:K140)+K235+SUM(K267:K268)+K286+K292+K331+K353+K361+K366+K372,5)</f>
        <v>1616983.17</v>
      </c>
      <c r="L374" s="69"/>
      <c r="M374" s="65">
        <f>ROUND(M95+SUM(M140:M140)+M235+SUM(M267:M268)+M286+M292+M331+M353+M361+M366+M372,5)</f>
        <v>9558144.6899999995</v>
      </c>
      <c r="N374" s="67"/>
      <c r="O374" s="69">
        <v>4554340.6100000003</v>
      </c>
      <c r="P374" s="65"/>
      <c r="Q374" s="65">
        <f>ROUND(Q95+SUM(Q140:Q140)+Q235+SUM(Q267:Q268)+Q286+Q292+Q331+Q353+Q361+Q366+Q372,5)</f>
        <v>2817890.35</v>
      </c>
      <c r="R374" s="68"/>
      <c r="S374" s="65">
        <f>ROUND(S95+SUM(S140:S140)+S235+SUM(S267:S268)+S286+S292+S331+S353+S361+S366+S372+S373,5)</f>
        <v>1601442.16</v>
      </c>
      <c r="T374" s="69">
        <f>ROUND(SUM(T95:T95)+T140+T235+SUM(T267:T268)+T286+T292+T331+T353+T361+T366+T372,5)</f>
        <v>1999011</v>
      </c>
      <c r="U374" s="69">
        <f>ROUND(SUM(U95:U95)+U140+U235+SUM(U267:U268)+U286+U292+U331+U353+U361+U366+U372,5)</f>
        <v>6007948</v>
      </c>
      <c r="V374" s="25"/>
      <c r="W374" s="25"/>
      <c r="X374" s="25"/>
      <c r="Y374" s="13"/>
      <c r="CV374"/>
      <c r="CW374"/>
      <c r="CX374"/>
      <c r="CY374"/>
    </row>
    <row r="375" spans="1:103">
      <c r="B375" s="1" t="s">
        <v>296</v>
      </c>
      <c r="C375" s="1"/>
      <c r="D375" s="1"/>
      <c r="E375" s="63"/>
      <c r="F375" s="63"/>
      <c r="G375" s="63"/>
      <c r="H375" s="63"/>
      <c r="I375" s="63"/>
      <c r="J375" s="64"/>
      <c r="K375" s="99">
        <f>ROUND(K93-K374,5)</f>
        <v>200460.13</v>
      </c>
      <c r="L375" s="66"/>
      <c r="M375" s="99">
        <v>2183991.63</v>
      </c>
      <c r="N375" s="67"/>
      <c r="O375" s="99">
        <v>5197</v>
      </c>
      <c r="P375" s="99"/>
      <c r="Q375" s="99">
        <v>413928.19</v>
      </c>
      <c r="R375" s="100"/>
      <c r="S375" s="99">
        <f>ROUND(S92-S374,5)</f>
        <v>4289605.03</v>
      </c>
      <c r="T375" s="99">
        <f>ROUND(T93-T374,5)</f>
        <v>0</v>
      </c>
      <c r="U375" s="99">
        <f>ROUND(U93-U374,5)</f>
        <v>0</v>
      </c>
      <c r="V375" s="25"/>
      <c r="W375" s="25"/>
      <c r="X375" s="25"/>
      <c r="Y375" s="13"/>
      <c r="CV375"/>
      <c r="CW375"/>
      <c r="CX375"/>
      <c r="CY375"/>
    </row>
    <row r="376" spans="1:103">
      <c r="A376" s="25"/>
      <c r="B376" s="25"/>
      <c r="C376" s="25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</row>
    <row r="377" spans="1:103">
      <c r="A377" s="25"/>
      <c r="B377" s="25"/>
      <c r="C377" s="25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</row>
    <row r="378" spans="1:103">
      <c r="A378" s="25"/>
      <c r="B378" s="25"/>
      <c r="C378" s="25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</row>
    <row r="379" spans="1:103">
      <c r="A379" s="25"/>
      <c r="B379" s="25"/>
      <c r="C379" s="25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</row>
    <row r="380" spans="1:103">
      <c r="A380" s="25"/>
      <c r="B380" s="25"/>
      <c r="C380" s="25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</row>
    <row r="381" spans="1:103">
      <c r="A381" s="25"/>
      <c r="B381" s="25"/>
      <c r="C381" s="25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</row>
    <row r="382" spans="1:103">
      <c r="A382" s="25"/>
      <c r="B382" s="25"/>
      <c r="C382" s="25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</row>
    <row r="383" spans="1:103">
      <c r="A383" s="25"/>
      <c r="B383" s="25"/>
      <c r="C383" s="25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</row>
    <row r="384" spans="1:103">
      <c r="A384" s="25"/>
      <c r="B384" s="25"/>
      <c r="C384" s="25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</row>
    <row r="385" spans="1:103">
      <c r="A385" s="25"/>
      <c r="B385" s="25"/>
      <c r="C385" s="25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</row>
    <row r="386" spans="1:103">
      <c r="A386" s="25"/>
      <c r="B386" s="25"/>
      <c r="C386" s="25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</row>
    <row r="387" spans="1:103">
      <c r="A387" s="25"/>
      <c r="B387" s="25"/>
      <c r="C387" s="25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</row>
    <row r="388" spans="1:103">
      <c r="A388" s="25"/>
      <c r="B388" s="25"/>
      <c r="C388" s="25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</row>
    <row r="389" spans="1:103">
      <c r="A389" s="25"/>
      <c r="B389" s="25"/>
      <c r="C389" s="25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</row>
    <row r="390" spans="1:103">
      <c r="O390" s="8"/>
      <c r="U390" s="16"/>
      <c r="V390"/>
      <c r="X390" s="17"/>
      <c r="Y390" s="13"/>
      <c r="CY390"/>
    </row>
    <row r="392" spans="1:103" s="3" customFormat="1">
      <c r="A392" s="40"/>
      <c r="B392" s="40"/>
      <c r="C392" s="40"/>
      <c r="D392" s="40"/>
      <c r="E392" s="40"/>
      <c r="F392" s="40"/>
      <c r="G392" s="40"/>
      <c r="H392" s="40"/>
      <c r="I392" s="40"/>
      <c r="J392" s="45"/>
      <c r="K392" s="6"/>
      <c r="L392"/>
      <c r="M392" s="16"/>
      <c r="N392" s="7"/>
      <c r="O392" s="16"/>
      <c r="P392"/>
      <c r="Q392" s="16"/>
      <c r="R392"/>
      <c r="S392"/>
      <c r="T392"/>
      <c r="U392"/>
      <c r="V392" s="16"/>
      <c r="W392"/>
      <c r="X392"/>
      <c r="Y392" s="17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</row>
    <row r="393" spans="1:103">
      <c r="Y393" s="15"/>
    </row>
    <row r="401" spans="1:24">
      <c r="A401" s="3"/>
      <c r="B401" s="3"/>
      <c r="C401" s="3"/>
      <c r="D401" s="3"/>
      <c r="E401" s="3"/>
      <c r="F401" s="3"/>
      <c r="G401" s="3"/>
      <c r="H401" s="3"/>
      <c r="I401" s="3"/>
      <c r="M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</sheetData>
  <pageMargins left="0.7" right="0.7" top="0.75" bottom="0.75" header="0.3" footer="0.3"/>
  <pageSetup paperSize="5" scale="17" fitToHeight="0" orientation="landscape" copies="4" r:id="rId1"/>
  <headerFooter>
    <oddHeader>&amp;C&amp;"Arial,Bold"&amp;12 TOWN OF BOULDER JUNCTION&amp;14 2022 Budget Worksheet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Clerk</cp:lastModifiedBy>
  <cp:lastPrinted>2021-10-20T20:11:06Z</cp:lastPrinted>
  <dcterms:created xsi:type="dcterms:W3CDTF">2016-10-15T20:49:46Z</dcterms:created>
  <dcterms:modified xsi:type="dcterms:W3CDTF">2022-07-23T19:00:12Z</dcterms:modified>
</cp:coreProperties>
</file>